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8"/>
  <workbookPr/>
  <mc:AlternateContent xmlns:mc="http://schemas.openxmlformats.org/markup-compatibility/2006">
    <mc:Choice Requires="x15">
      <x15ac:absPath xmlns:x15ac="http://schemas.microsoft.com/office/spreadsheetml/2010/11/ac" url="C:\Users\lushina\Desktop\Cicada\Сайт\Контент\Инвесторам\"/>
    </mc:Choice>
  </mc:AlternateContent>
  <xr:revisionPtr revIDLastSave="0" documentId="8_{7556F5FB-0A3D-4EE2-A4C7-8872BE7D90F2}" xr6:coauthVersionLast="47" xr6:coauthVersionMax="47" xr10:uidLastSave="{00000000-0000-0000-0000-000000000000}"/>
  <bookViews>
    <workbookView xWindow="-108" yWindow="-108" windowWidth="23256" windowHeight="12456" xr2:uid="{7B5B75EF-4B3F-BD40-8DEA-466A502A72F8}"/>
  </bookViews>
  <sheets>
    <sheet name="Содержание" sheetId="4" r:id="rId1"/>
    <sheet name="PL" sheetId="3" r:id="rId2"/>
    <sheet name="BS" sheetId="1" r:id="rId3"/>
    <sheet name="CF" sheetId="2" r:id="rId4"/>
    <sheet name="Фин и опер показатели" sheetId="5" r:id="rId5"/>
    <sheet name="Расшифровки PL"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3" l="1"/>
  <c r="E25" i="3"/>
  <c r="F24" i="5" l="1"/>
  <c r="E24" i="5"/>
  <c r="D24" i="5"/>
  <c r="E9" i="5"/>
  <c r="F9" i="5"/>
  <c r="F17" i="5"/>
  <c r="E17" i="5"/>
  <c r="F16" i="5"/>
  <c r="E16" i="5"/>
  <c r="D16" i="5"/>
  <c r="F12" i="5"/>
  <c r="E12" i="5"/>
  <c r="F11" i="5"/>
  <c r="E11" i="5"/>
  <c r="D11" i="5"/>
  <c r="G12" i="5"/>
  <c r="F30" i="5"/>
  <c r="D30" i="5"/>
  <c r="G37" i="5"/>
  <c r="F37" i="5"/>
  <c r="E37" i="5"/>
  <c r="D37" i="5"/>
  <c r="G36" i="5"/>
  <c r="F36" i="5"/>
  <c r="E36" i="5"/>
  <c r="D36" i="5"/>
  <c r="G35" i="5"/>
  <c r="F35" i="5"/>
  <c r="E35" i="5"/>
  <c r="D35" i="5"/>
  <c r="G27" i="5"/>
  <c r="F27" i="5"/>
  <c r="E27" i="5"/>
  <c r="D27" i="5"/>
  <c r="E26" i="5"/>
  <c r="D26" i="5"/>
  <c r="G30" i="5"/>
  <c r="E30" i="5"/>
  <c r="D34" i="5" l="1"/>
  <c r="E34" i="5"/>
  <c r="F34" i="5"/>
  <c r="G17" i="5"/>
  <c r="G34" i="5"/>
  <c r="D28" i="5"/>
  <c r="E28" i="5"/>
  <c r="E29" i="5" s="1"/>
  <c r="D39" i="5" l="1"/>
  <c r="D29" i="5"/>
  <c r="G9" i="5"/>
  <c r="G24" i="5"/>
  <c r="G11" i="5"/>
  <c r="E39" i="5"/>
  <c r="G16" i="5"/>
  <c r="E31" i="5"/>
  <c r="E32" i="5" s="1"/>
  <c r="D31" i="5"/>
  <c r="D32" i="5" s="1"/>
  <c r="F26" i="5" l="1"/>
  <c r="F28" i="5" s="1"/>
  <c r="G26" i="5"/>
  <c r="G28" i="5" s="1"/>
  <c r="F29" i="5" l="1"/>
  <c r="F39" i="5"/>
  <c r="F31" i="5"/>
  <c r="F32" i="5" s="1"/>
  <c r="G29" i="5"/>
  <c r="G39" i="5"/>
  <c r="G31" i="5"/>
  <c r="G32" i="5" s="1"/>
</calcChain>
</file>

<file path=xl/sharedStrings.xml><?xml version="1.0" encoding="utf-8"?>
<sst xmlns="http://schemas.openxmlformats.org/spreadsheetml/2006/main" count="285" uniqueCount="174">
  <si>
    <t>Отчет о прибыли и убытке и прочем совокупном доходе</t>
  </si>
  <si>
    <t>Отчет о финансовом положении</t>
  </si>
  <si>
    <t>Отчет о движении денежных средств</t>
  </si>
  <si>
    <t>Ключевые финансовые и операционные показатели</t>
  </si>
  <si>
    <t>Расшифровки PL</t>
  </si>
  <si>
    <t>Контакты:</t>
  </si>
  <si>
    <t>IR-Директор, Денис Разумкин</t>
  </si>
  <si>
    <t>ir@nanosoft.pro</t>
  </si>
  <si>
    <t>Ограничение ответственности</t>
  </si>
  <si>
    <t>Настоящий документ содержит информацию об Публичном акционерном обществе «Нанософт» (далее также – «Компания») и подконтрольных ему компаниях (далее при совместном упоминании – «Группа») и подготовлен в связи с планируемым публичным предложением акций Компании. Настоящий документ предназначен для содействия в проведении анализа Группы и предоставлен исключительно в информационных целях. Настоящий документ не является проспектом ценных бумаг, решением о выпуске ценных бумаг, предложением купить ценные бумаги или какие-либо активы или принять участие в подписке на ценные бумаги, или продать ценные бумаги или какие-либо активы, не является офертой или приглашением делать оферты, не является рекламой ценных бумаг, гарантией или обещанием продажи ценных бумаг или каких-либо активов или проведения размещения ценных бумаг или заключения какого-либо договора, и не должен толковаться в каком-либо из этих качеств. Настоящий документ не является рекомендацией, в том числе индивидуальной инвестиционной рекомендацией (в значении, определенном в Федеральном законе от 22 апреля 1996 года No39 ФЗ «О рынке ценных бумаг»), в отношении ценных бумаг Компании или любых иных ценных бумаг или любых активов, упомянутых в настоящем документе. Настоящий документ не предназначен для того, чтобы быть основанием для принятия каких-либо инвестиционных решений. Информация, содержащаяся в настоящем документе, предоставлена Компанией и не подвергалась какой-либо независимой проверке. Настоящий документ передается получателям исключительно в информационных целях. Информация, представленная в настоящем документе, может существенно меняться. Настоящий документ не содержит исчерпывающей информации о Группе. Компания сохраняет за собой право без объяснения причин в любое время в любом объеме и без какого-либо уведомления изменять любую информацию, содержащуюся в настоящем документе. Передача настоящего документа получателю не влечет возникновения какого-либо обязательства Группы, в том числе обязательства по изменению или обновлению настоящего документа или по исправлению любых обнаруженных содержащихся в нем неточностей. Передача, распространение или публикация настоящего документа не влечет за собой каких-либо обязательств со стороны Группы по осуществлению каких-либо сделок. Компания, любые иные лица, входящие с Компанией в группу лиц, их аффилированные или иным образом связанные с ними лица, работники, должностные лица, представители, агенты, советники и консультанты не принимают никакой ответственности ни за какие убытки, прямые или косвенные, возникшие в результате использования настоящего документа или информации, содержащейся в настоящем документе. Любая информация о планах и любых будущих событиях, содержащаяся в настоящем документе, является неопределенной и может существенно отличаться от фактов и событий, которые наступят в будущем в действительности. Лицо, получившее настоящий документ, считается предупрежденным о том, что ничто в настоящем документе не является гарантией, заверением, обещанием или обязательством относительно будущих событий и фактов, и что любые будущие реальные результаты, события и факты могут существенно отличаться от информации, указанной в настоящем документе. Компания, любые иные лица, входящие с Компанией в группу лиц, их аффилированные или иным образом связанные с ними лица, работники, должностные лица, представители, агенты, советники и консультанты не дают никаких гарантий, заверений, обещаний или обязательств относительно наступления, достоверности, исполнимости или достижимости таких плановили любых будущих событий или фактов. Настоящий документ не может быть воспроизведен или распространен, полностью или частично, какому-либо иному лицу.Получение настоящего документа или любой содержащейся в нем информации в отдельных юрисдикциях может быть ограничено законом или подзаконным регулированием либозапрещено. Настоящий документ не предназначен для передачи и использования любыми лицами в юрисдикциях, в которых настоящий документ, какая-либо указанная в неминформация, ее передача или получение могут быть признаны незаконными. Лицо, получившее настоящий документ, считается проинформированным относительно необходимостисоблюдения соответствующих ограничений.Лицо, получившее настоящий документ, считается проинформированным относительно необходимости соблюдения всех указанных выше условий.Лицо, получившее настоящий документ, самим фактом получения настоящего документа безусловно соглашается следовать всем указанным выше условиям</t>
  </si>
  <si>
    <t>ПАО «НАНОСОФТ» И ЕГО ДОЧЕРНИЕ ПРЕДПРИЯТИЯ</t>
  </si>
  <si>
    <t>КОНСОЛИДИРОВАННЫЕ ОТЧЕТЫ О ПРИБЫЛЯХ ИЛИ УБЫТКАХ И ПРОЧЕМ СОВОКУПНОМ ДОХОДЕ</t>
  </si>
  <si>
    <t>(в тысячах российских рублей, если не указано иное)</t>
  </si>
  <si>
    <t>Выручка</t>
  </si>
  <si>
    <t>Себестоимость продаж</t>
  </si>
  <si>
    <t>Валовая прибыль</t>
  </si>
  <si>
    <t>Коммерческие расходы</t>
  </si>
  <si>
    <t>Административные расходы</t>
  </si>
  <si>
    <t>Изменение резерва под обесценение торговой и прочей дебиторской задолженности</t>
  </si>
  <si>
    <t>Прочие доходы</t>
  </si>
  <si>
    <t>Прочие расходы</t>
  </si>
  <si>
    <t>Операционная прибыль</t>
  </si>
  <si>
    <t>Финансовые доходы</t>
  </si>
  <si>
    <t>Финансовые расходы</t>
  </si>
  <si>
    <t>Прибыль до налогообложения</t>
  </si>
  <si>
    <t>Доходы / (расходы) по налогу на прибыль</t>
  </si>
  <si>
    <t>Чистая прибыль за год</t>
  </si>
  <si>
    <t>Общий совокупный доход за год</t>
  </si>
  <si>
    <t>Общий совокупный доход за год, проходящийся на</t>
  </si>
  <si>
    <t>Акционеров материнской компании</t>
  </si>
  <si>
    <t>Прибыль на акцию</t>
  </si>
  <si>
    <t>Базовая прибыль на акцию (руб.)</t>
  </si>
  <si>
    <t>КОНСОЛИДИРОВАННЫЕ ОТЧЕТЫ О ФИНАНСОВОМ ПОЛОЖЕНИИ</t>
  </si>
  <si>
    <t>31 декабря 2021</t>
  </si>
  <si>
    <t>31 декабря 2022</t>
  </si>
  <si>
    <t>31 декабря 2023</t>
  </si>
  <si>
    <t>31 декабря 2024</t>
  </si>
  <si>
    <t>АКТИВЫ</t>
  </si>
  <si>
    <t>Внеоборотные активы</t>
  </si>
  <si>
    <t>Нематериальные активы</t>
  </si>
  <si>
    <t>Активы в форме права пользования</t>
  </si>
  <si>
    <t>Основные средства</t>
  </si>
  <si>
    <t>Инвестиционная недвижимость</t>
  </si>
  <si>
    <t>-</t>
  </si>
  <si>
    <t>Инвестиции в финансовые активы</t>
  </si>
  <si>
    <t>Торговая и прочая дебиторская задолженность</t>
  </si>
  <si>
    <t>НДС к возмещению по инвестиционной недвижимости</t>
  </si>
  <si>
    <t>Отложенные налоговые активы</t>
  </si>
  <si>
    <t>Итого внеоборотные активы</t>
  </si>
  <si>
    <t>Оборотные активы</t>
  </si>
  <si>
    <t>Запасы</t>
  </si>
  <si>
    <t>Предоплата по налогу на прибыль</t>
  </si>
  <si>
    <t>Денежные средства и их эквиваленты</t>
  </si>
  <si>
    <t>Итого оборотные активы</t>
  </si>
  <si>
    <t>Активы, предназначенные для продажи</t>
  </si>
  <si>
    <t>Итого активы</t>
  </si>
  <si>
    <t>Капитал</t>
  </si>
  <si>
    <t>Уставный капитал</t>
  </si>
  <si>
    <t>Добавочный капитал</t>
  </si>
  <si>
    <t>Собственные выкупленные акции</t>
  </si>
  <si>
    <t>Нераспределенная прибыль</t>
  </si>
  <si>
    <t>Итого капитал</t>
  </si>
  <si>
    <t>Долгосрочные обязательства</t>
  </si>
  <si>
    <t>Обязательства по аренде</t>
  </si>
  <si>
    <t>Обязательства по договорам с покупателями</t>
  </si>
  <si>
    <t>Отложенный доход по государственным субсидиям</t>
  </si>
  <si>
    <t>Прочая кредиторская задолженность</t>
  </si>
  <si>
    <t>Отложенные налоговые обязательства</t>
  </si>
  <si>
    <t>Итого долгосрочные обязательства</t>
  </si>
  <si>
    <t>Краткосрочные обязательства</t>
  </si>
  <si>
    <t>Торговая и прочая кредиторская задолженность</t>
  </si>
  <si>
    <t>Обязательства по невылаченным дивидентам</t>
  </si>
  <si>
    <t>Обязательства по текущему налогу на прибыль</t>
  </si>
  <si>
    <t>Итого краткосрочные обязательства</t>
  </si>
  <si>
    <t>Итого обязательства</t>
  </si>
  <si>
    <t>Итого капитал и обязательства</t>
  </si>
  <si>
    <t>КОНСОЛИДИРОВАННЫЕ ОТЧЕТЫ О ДВИЖЕНИИ ДЕНЕЖНЫХ СРЕДСТВ</t>
  </si>
  <si>
    <t>ДВИЖЕНИЕ ДЕНЕЖНЫХ СРЕДСТВ ОТ 
ОПЕРАЦИОННОЙ ДЕЯТЕЛЬНОСТИ</t>
  </si>
  <si>
    <t>Прибыль за отчетный год</t>
  </si>
  <si>
    <t>Корректировки:</t>
  </si>
  <si>
    <t>(Доходы) /Расходы по налогу на прибыль</t>
  </si>
  <si>
    <t>Амортизация</t>
  </si>
  <si>
    <t>(Прибыль) / убыток от выбытия основных средств</t>
  </si>
  <si>
    <t>(Прибыль) / убыток от выбытия нематериальных активов</t>
  </si>
  <si>
    <t>Доход по субсидиям</t>
  </si>
  <si>
    <t>Выплаты сотрудникам на основе акций</t>
  </si>
  <si>
    <t>Изменение резерва под обесценение в торговой и прочей дебиторской задолженности</t>
  </si>
  <si>
    <t>Убыток от обесценения авансов выданных</t>
  </si>
  <si>
    <t>Потоки денежных средств от операционной деятельности без учета изменений оборотного капитала и резервов</t>
  </si>
  <si>
    <t>Изменение запасов</t>
  </si>
  <si>
    <t>Изменение торговой и прочей дебиторской задолженности</t>
  </si>
  <si>
    <t>Изменение обязательств по договорам с покупателями</t>
  </si>
  <si>
    <t>Изменение торговой и прочей кредиторской задолженности</t>
  </si>
  <si>
    <t>Потоки денежных средств от операционной деятельности до уплаты налога на прибыль и процентов</t>
  </si>
  <si>
    <t>Налог на прибыль уплаченный</t>
  </si>
  <si>
    <t>Проценты уплаченные</t>
  </si>
  <si>
    <t>Чистый поток денежных средств от операционной деятельности</t>
  </si>
  <si>
    <t>ДВИЖЕНИЕ ДЕНЕЖНЫХ СРЕДСТВ ПО 
ИНВЕСТИЦИОННОЙ ДЕЯТЕЛЬНОСТИ</t>
  </si>
  <si>
    <t>Проценты полученные</t>
  </si>
  <si>
    <t>Прочие поступления</t>
  </si>
  <si>
    <t>Приобретение основных средств</t>
  </si>
  <si>
    <t>Приобретение и создание нематериальных активов</t>
  </si>
  <si>
    <t>Приобретения – созданные самостоятельно нематериальные активы</t>
  </si>
  <si>
    <t>Приобретения – покупки нематериальных активов</t>
  </si>
  <si>
    <t>Получение государственной субсидии, относящейся к активам</t>
  </si>
  <si>
    <t>Приобретение инвестиционной недвижимости</t>
  </si>
  <si>
    <t>Займы выданные</t>
  </si>
  <si>
    <t>Возврат займов выданных</t>
  </si>
  <si>
    <t>Размещение депозитов свыше 3-х месяцев</t>
  </si>
  <si>
    <t>Возврат депозитов</t>
  </si>
  <si>
    <t>Чистые денежные средства от/ (использованные в) инвестиционной деятельности</t>
  </si>
  <si>
    <t>ДВИЖЕНИЕ ДЕНЕЖНЫХ СРЕДСТВ ПО 
ФИНАНСОВОЙ ДЕЯТЕЛЬНОСТИ</t>
  </si>
  <si>
    <t>Погашения обязательств по аренде</t>
  </si>
  <si>
    <t>Дивиденды выплаченные</t>
  </si>
  <si>
    <t>Поступления от продажи собственных акций</t>
  </si>
  <si>
    <t>Приобретение собственных акций</t>
  </si>
  <si>
    <t>Прочие платежи</t>
  </si>
  <si>
    <t>Чистые денежные средства, использованный в финансовой деятельности</t>
  </si>
  <si>
    <t>Чистое (уменьшение) /  увеличение денежных средств и их эквивалентов</t>
  </si>
  <si>
    <t>Денежные средства и их эквиваленты на начало периода</t>
  </si>
  <si>
    <t>Влияние изменений валютных курсов на денежные средства и их эквиваленты</t>
  </si>
  <si>
    <t xml:space="preserve">Денежные средства и их эквиваленты на конец года </t>
  </si>
  <si>
    <t>ед.изм.</t>
  </si>
  <si>
    <t>Выручка, в т.ч.:</t>
  </si>
  <si>
    <t>тыс. руб.</t>
  </si>
  <si>
    <t>прирост выручки</t>
  </si>
  <si>
    <t>%</t>
  </si>
  <si>
    <t>Выручка от договоров с покупателями, признаваемая в момент времени, в том числе</t>
  </si>
  <si>
    <t>доля от общей выручки, %</t>
  </si>
  <si>
    <t>Выручка от реализации лицензий на ПО</t>
  </si>
  <si>
    <t>Прочая выручка</t>
  </si>
  <si>
    <t>Выручка от договоров с покупателями, признаваемая в течение времени, в том числе</t>
  </si>
  <si>
    <t>Выручка от реализации услуг по сопровождению программных продуктов</t>
  </si>
  <si>
    <t>Выручка от реализации услуг по внедрению, адаптации собственных ПО и сопутствующих услуг</t>
  </si>
  <si>
    <t>NIC</t>
  </si>
  <si>
    <t>Рентабельность по NIC</t>
  </si>
  <si>
    <t>EBITDA</t>
  </si>
  <si>
    <t>Рентабельность по EBITDA</t>
  </si>
  <si>
    <t>Капитализированные расходы</t>
  </si>
  <si>
    <t>EBITDAC</t>
  </si>
  <si>
    <t>Рентабельность по EBITDAC</t>
  </si>
  <si>
    <t>Чистый долг</t>
  </si>
  <si>
    <t xml:space="preserve">Денежные средства и их эквиваленты </t>
  </si>
  <si>
    <t>Долгосрочные обязательства по договорам аренды</t>
  </si>
  <si>
    <t>Краткосрочные обязательства по договорам аренды</t>
  </si>
  <si>
    <t>Чистый долг/EBITDA</t>
  </si>
  <si>
    <t>х</t>
  </si>
  <si>
    <t>Количество проданных лицензий</t>
  </si>
  <si>
    <t>шт.</t>
  </si>
  <si>
    <t>Доля продаж вертикальных* решений</t>
  </si>
  <si>
    <t>Доля продаж срочных решений</t>
  </si>
  <si>
    <t>Количество активных пользователей на конец периода</t>
  </si>
  <si>
    <t>тыс. шт.</t>
  </si>
  <si>
    <t>Количество партнеров на конец периода</t>
  </si>
  <si>
    <t>Количество сотрудников на конец периода</t>
  </si>
  <si>
    <t>Доля ИТ-специалистов в общем количестве сотрудников на конец периода</t>
  </si>
  <si>
    <t>* Разработанные на платформе nanoCAD</t>
  </si>
  <si>
    <t>Расшифровки PL статей</t>
  </si>
  <si>
    <t>Оплата труда и прочие расходы на персонал</t>
  </si>
  <si>
    <t>Услуги по разработке и вознаграждения по лицензионным договорам</t>
  </si>
  <si>
    <t>Себестоимость программных продуктов сторонних организаций для перепродажи</t>
  </si>
  <si>
    <t>Амортизация основных средств, активов в форме права пользования и нематериальных активов</t>
  </si>
  <si>
    <t>Убыток от списания невозмещенного НДС</t>
  </si>
  <si>
    <t>Убыток от списания ТМЦ и прочих активов</t>
  </si>
  <si>
    <t>Прочее</t>
  </si>
  <si>
    <t>Рекламные и представительские расходы</t>
  </si>
  <si>
    <t>Консультационные, информационные услуги</t>
  </si>
  <si>
    <t>Материалы</t>
  </si>
  <si>
    <t>Командировочные расходы</t>
  </si>
  <si>
    <t>Вознаграждение агента</t>
  </si>
  <si>
    <t>Прочие коммерческие расходы</t>
  </si>
  <si>
    <t>Консультационные услуги, аудит</t>
  </si>
  <si>
    <t>Услуги связи</t>
  </si>
  <si>
    <t>Расходы по аренде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</si>
</sst>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quot;-&quot;"/>
    <numFmt numFmtId="165" formatCode="_(* #,##0_);_(* \(#,##0\);_(* &quot;-&quot;??_);_(@_)"/>
    <numFmt numFmtId="166" formatCode="_-* #,##0_-;\-* #,##0_-;_-* &quot;-&quot;??_-;_-@_-"/>
    <numFmt numFmtId="167" formatCode="_(* #,##0.00_);_(* \(#,##0.00\);_(* &quot;-&quot;??_);_(@_)"/>
    <numFmt numFmtId="168" formatCode="#,##0;\(#,##0\);&quot;-&quot;;@"/>
    <numFmt numFmtId="169" formatCode="0.0\x"/>
    <numFmt numFmtId="170" formatCode="0.0"/>
  </numFmts>
  <fonts count="20">
    <font>
      <sz val="12"/>
      <color theme="1"/>
      <name val="Aptos Narrow"/>
      <family val="2"/>
      <charset val="204"/>
      <scheme val="minor"/>
    </font>
    <font>
      <sz val="12"/>
      <color theme="1"/>
      <name val="Aptos Narrow"/>
      <family val="2"/>
      <charset val="204"/>
      <scheme val="minor"/>
    </font>
    <font>
      <u/>
      <sz val="12"/>
      <color theme="10"/>
      <name val="Aptos Narrow"/>
      <family val="2"/>
      <charset val="204"/>
      <scheme val="minor"/>
    </font>
    <font>
      <sz val="12"/>
      <color theme="1"/>
      <name val="Montserrat Regular"/>
      <charset val="204"/>
    </font>
    <font>
      <sz val="10"/>
      <color theme="1"/>
      <name val="Montserrat Regular"/>
      <charset val="204"/>
    </font>
    <font>
      <b/>
      <u/>
      <sz val="12"/>
      <color rgb="FF03C3F0"/>
      <name val="Montserrat Regular"/>
      <charset val="204"/>
    </font>
    <font>
      <b/>
      <sz val="9"/>
      <color theme="1"/>
      <name val="Montserrat Regular"/>
      <charset val="204"/>
    </font>
    <font>
      <b/>
      <i/>
      <sz val="9"/>
      <color theme="1"/>
      <name val="Montserrat Regular"/>
      <charset val="204"/>
    </font>
    <font>
      <sz val="9"/>
      <color theme="1"/>
      <name val="Montserrat Regular"/>
      <charset val="204"/>
    </font>
    <font>
      <b/>
      <sz val="9"/>
      <color rgb="FF000000"/>
      <name val="Montserrat Regular"/>
      <charset val="204"/>
    </font>
    <font>
      <i/>
      <sz val="9"/>
      <color rgb="FF000000"/>
      <name val="Montserrat Regular"/>
      <charset val="204"/>
    </font>
    <font>
      <sz val="9"/>
      <color rgb="FF000000"/>
      <name val="Montserrat Regular"/>
      <charset val="204"/>
    </font>
    <font>
      <sz val="11"/>
      <color theme="1"/>
      <name val="Aptos Narrow"/>
      <family val="2"/>
      <scheme val="minor"/>
    </font>
    <font>
      <sz val="9"/>
      <color theme="1"/>
      <name val="Aptos Narrow"/>
      <family val="2"/>
      <charset val="204"/>
      <scheme val="minor"/>
    </font>
    <font>
      <i/>
      <sz val="9"/>
      <color theme="1"/>
      <name val="Montserrat Regular"/>
      <charset val="204"/>
    </font>
    <font>
      <sz val="9"/>
      <color theme="3" tint="0.499984740745262"/>
      <name val="Aptos Narrow"/>
      <family val="2"/>
      <charset val="204"/>
      <scheme val="minor"/>
    </font>
    <font>
      <i/>
      <sz val="10"/>
      <color theme="1"/>
      <name val="Montserrat Regular"/>
      <charset val="204"/>
    </font>
    <font>
      <b/>
      <sz val="12"/>
      <color theme="1"/>
      <name val="Montserrat Regular"/>
      <charset val="204"/>
    </font>
    <font>
      <u/>
      <sz val="12"/>
      <color theme="10"/>
      <name val="Montserrat Regular"/>
      <charset val="204"/>
    </font>
    <font>
      <b/>
      <sz val="9"/>
      <color theme="3" tint="0.39997558519241921"/>
      <name val="Montserrat Regular"/>
      <charset val="204"/>
    </font>
  </fonts>
  <fills count="5">
    <fill>
      <patternFill patternType="none"/>
    </fill>
    <fill>
      <patternFill patternType="gray125"/>
    </fill>
    <fill>
      <patternFill patternType="solid">
        <fgColor theme="0"/>
        <bgColor indexed="64"/>
      </patternFill>
    </fill>
    <fill>
      <patternFill patternType="solid">
        <fgColor rgb="FF03C3F0"/>
        <bgColor indexed="64"/>
      </patternFill>
    </fill>
    <fill>
      <patternFill patternType="solid">
        <fgColor rgb="FFFFFFFF"/>
        <bgColor indexed="64"/>
      </patternFill>
    </fill>
  </fills>
  <borders count="4">
    <border>
      <left/>
      <right/>
      <top/>
      <bottom/>
      <diagonal/>
    </border>
    <border>
      <left/>
      <right/>
      <top style="thin">
        <color indexed="64"/>
      </top>
      <bottom style="double">
        <color indexed="64"/>
      </bottom>
      <diagonal/>
    </border>
    <border>
      <left/>
      <right/>
      <top style="thin">
        <color indexed="64"/>
      </top>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7" fontId="12" fillId="0" borderId="0" applyFont="0" applyFill="0" applyBorder="0" applyAlignment="0" applyProtection="0"/>
  </cellStyleXfs>
  <cellXfs count="81">
    <xf numFmtId="0" fontId="0" fillId="0" borderId="0" xfId="0"/>
    <xf numFmtId="0" fontId="3" fillId="0" borderId="0" xfId="0" applyFont="1"/>
    <xf numFmtId="0" fontId="3" fillId="0" borderId="0" xfId="0" applyFont="1" applyAlignment="1">
      <alignment horizontal="center"/>
    </xf>
    <xf numFmtId="164" fontId="4" fillId="0" borderId="0" xfId="0" applyNumberFormat="1" applyFont="1" applyAlignment="1">
      <alignment horizontal="center"/>
    </xf>
    <xf numFmtId="0" fontId="4" fillId="0" borderId="0" xfId="0" applyFont="1"/>
    <xf numFmtId="3" fontId="4" fillId="0" borderId="0" xfId="0" applyNumberFormat="1" applyFont="1"/>
    <xf numFmtId="0" fontId="5" fillId="2" borderId="0" xfId="3" applyFont="1" applyFill="1"/>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vertical="center" wrapText="1"/>
    </xf>
    <xf numFmtId="0" fontId="6" fillId="0" borderId="0" xfId="0" applyFont="1" applyAlignment="1">
      <alignment vertical="center" wrapText="1"/>
    </xf>
    <xf numFmtId="0" fontId="9" fillId="0" borderId="0" xfId="0" applyFont="1" applyAlignment="1">
      <alignment vertical="center"/>
    </xf>
    <xf numFmtId="0" fontId="10" fillId="0" borderId="0" xfId="0" applyFont="1" applyAlignment="1">
      <alignment vertical="center"/>
    </xf>
    <xf numFmtId="0" fontId="9" fillId="3" borderId="0" xfId="0" applyFont="1" applyFill="1" applyAlignment="1">
      <alignment horizontal="center" vertical="center" wrapText="1"/>
    </xf>
    <xf numFmtId="3" fontId="11" fillId="0" borderId="0" xfId="0" applyNumberFormat="1" applyFont="1" applyAlignment="1">
      <alignment horizontal="right" vertical="center"/>
    </xf>
    <xf numFmtId="0" fontId="8" fillId="0" borderId="0" xfId="0" applyFont="1" applyAlignment="1">
      <alignment vertical="center"/>
    </xf>
    <xf numFmtId="0" fontId="11" fillId="0" borderId="0" xfId="0" applyFont="1" applyAlignment="1">
      <alignment horizontal="right" vertical="center"/>
    </xf>
    <xf numFmtId="0" fontId="6" fillId="0" borderId="1" xfId="0" applyFont="1" applyBorder="1" applyAlignment="1">
      <alignment vertical="center" wrapText="1"/>
    </xf>
    <xf numFmtId="3" fontId="9" fillId="4" borderId="1" xfId="0" applyNumberFormat="1" applyFont="1" applyFill="1" applyBorder="1" applyAlignment="1">
      <alignment horizontal="right" vertical="center"/>
    </xf>
    <xf numFmtId="0" fontId="6" fillId="0" borderId="2" xfId="0" applyFont="1" applyBorder="1" applyAlignment="1">
      <alignment vertical="center" wrapText="1"/>
    </xf>
    <xf numFmtId="3" fontId="9" fillId="4" borderId="2" xfId="0" applyNumberFormat="1" applyFont="1" applyFill="1" applyBorder="1" applyAlignment="1">
      <alignment horizontal="right" vertical="center"/>
    </xf>
    <xf numFmtId="165" fontId="8" fillId="0" borderId="0" xfId="1" applyNumberFormat="1" applyFont="1" applyFill="1"/>
    <xf numFmtId="0" fontId="9" fillId="0" borderId="0" xfId="0" applyFont="1" applyAlignment="1">
      <alignment vertical="center" wrapText="1"/>
    </xf>
    <xf numFmtId="0" fontId="11" fillId="0" borderId="0" xfId="0" applyFont="1" applyAlignment="1">
      <alignment vertical="center"/>
    </xf>
    <xf numFmtId="0" fontId="8" fillId="0" borderId="0" xfId="0" applyFont="1" applyAlignment="1">
      <alignment horizontal="right" vertical="center"/>
    </xf>
    <xf numFmtId="0" fontId="11" fillId="0" borderId="0" xfId="0" applyFont="1" applyAlignment="1">
      <alignment horizontal="left" vertical="center"/>
    </xf>
    <xf numFmtId="166" fontId="11" fillId="0" borderId="0" xfId="1" applyNumberFormat="1" applyFont="1" applyAlignment="1">
      <alignment horizontal="right" vertical="center"/>
    </xf>
    <xf numFmtId="168" fontId="11" fillId="0" borderId="0" xfId="4" applyNumberFormat="1" applyFont="1" applyFill="1" applyBorder="1" applyAlignment="1">
      <alignment horizontal="right" vertical="center"/>
    </xf>
    <xf numFmtId="0" fontId="8" fillId="0" borderId="0" xfId="0" applyFont="1"/>
    <xf numFmtId="3" fontId="9" fillId="0" borderId="0" xfId="0" applyNumberFormat="1" applyFont="1" applyAlignment="1">
      <alignment horizontal="right" vertical="center"/>
    </xf>
    <xf numFmtId="0" fontId="8" fillId="0" borderId="0" xfId="0" applyFont="1" applyAlignment="1">
      <alignment vertical="top" wrapText="1"/>
    </xf>
    <xf numFmtId="168" fontId="9" fillId="0" borderId="0" xfId="4" applyNumberFormat="1" applyFont="1" applyFill="1" applyBorder="1" applyAlignment="1">
      <alignment horizontal="right" vertical="center"/>
    </xf>
    <xf numFmtId="0" fontId="9" fillId="0" borderId="3" xfId="0" applyFont="1" applyBorder="1" applyAlignment="1">
      <alignment vertical="center" wrapText="1"/>
    </xf>
    <xf numFmtId="3" fontId="9" fillId="0" borderId="3" xfId="0" applyNumberFormat="1" applyFont="1" applyBorder="1" applyAlignment="1">
      <alignment horizontal="right" vertical="center"/>
    </xf>
    <xf numFmtId="168" fontId="9" fillId="0" borderId="3" xfId="4" applyNumberFormat="1" applyFont="1" applyFill="1" applyBorder="1" applyAlignment="1">
      <alignment horizontal="right" vertical="center"/>
    </xf>
    <xf numFmtId="0" fontId="9" fillId="0" borderId="1" xfId="0" applyFont="1" applyBorder="1" applyAlignment="1">
      <alignment vertical="center" wrapText="1"/>
    </xf>
    <xf numFmtId="3" fontId="9" fillId="0" borderId="1" xfId="0" applyNumberFormat="1" applyFont="1" applyBorder="1" applyAlignment="1">
      <alignment horizontal="right" vertical="center"/>
    </xf>
    <xf numFmtId="3" fontId="8" fillId="0" borderId="0" xfId="0" applyNumberFormat="1" applyFont="1"/>
    <xf numFmtId="3" fontId="6" fillId="0" borderId="0" xfId="0" applyNumberFormat="1" applyFont="1"/>
    <xf numFmtId="9" fontId="8" fillId="0" borderId="0" xfId="2" applyFont="1"/>
    <xf numFmtId="0" fontId="6" fillId="3" borderId="0" xfId="0" applyFont="1" applyFill="1" applyAlignment="1">
      <alignment horizontal="left" vertical="center"/>
    </xf>
    <xf numFmtId="0" fontId="6" fillId="3" borderId="0" xfId="0" applyFont="1" applyFill="1" applyAlignment="1">
      <alignment horizontal="center" vertical="center"/>
    </xf>
    <xf numFmtId="3" fontId="9" fillId="4" borderId="0" xfId="0" applyNumberFormat="1" applyFont="1" applyFill="1" applyAlignment="1">
      <alignment horizontal="right" vertical="center"/>
    </xf>
    <xf numFmtId="3" fontId="9" fillId="4" borderId="3" xfId="0" applyNumberFormat="1" applyFont="1" applyFill="1" applyBorder="1" applyAlignment="1">
      <alignment horizontal="right" vertical="center"/>
    </xf>
    <xf numFmtId="0" fontId="10" fillId="0" borderId="0" xfId="0" applyFont="1" applyAlignment="1">
      <alignment horizontal="left" vertical="center" indent="1"/>
    </xf>
    <xf numFmtId="0" fontId="7" fillId="3" borderId="0" xfId="0" applyFont="1" applyFill="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13" fillId="0" borderId="0" xfId="0" applyFont="1"/>
    <xf numFmtId="0" fontId="6" fillId="0" borderId="0" xfId="0" applyFont="1"/>
    <xf numFmtId="3" fontId="6" fillId="0" borderId="0" xfId="0" applyNumberFormat="1" applyFont="1" applyAlignment="1">
      <alignment horizontal="center" vertical="center"/>
    </xf>
    <xf numFmtId="0" fontId="14" fillId="0" borderId="0" xfId="0" applyFont="1" applyAlignment="1">
      <alignment horizontal="left" indent="1"/>
    </xf>
    <xf numFmtId="0" fontId="14" fillId="0" borderId="0" xfId="0" applyFont="1" applyAlignment="1">
      <alignment horizontal="center" vertical="center"/>
    </xf>
    <xf numFmtId="9" fontId="14" fillId="0" borderId="0" xfId="2" applyFont="1"/>
    <xf numFmtId="3" fontId="7" fillId="0" borderId="0" xfId="0" applyNumberFormat="1" applyFont="1" applyAlignment="1">
      <alignment horizontal="center" vertical="center"/>
    </xf>
    <xf numFmtId="3" fontId="14" fillId="0" borderId="0" xfId="0" applyNumberFormat="1" applyFont="1" applyAlignment="1">
      <alignment horizontal="center" vertical="center"/>
    </xf>
    <xf numFmtId="3" fontId="14" fillId="0" borderId="0" xfId="0" applyNumberFormat="1" applyFont="1"/>
    <xf numFmtId="9" fontId="14" fillId="0" borderId="0" xfId="2" applyFont="1" applyAlignment="1">
      <alignment horizontal="center" vertical="center"/>
    </xf>
    <xf numFmtId="0" fontId="14" fillId="0" borderId="0" xfId="0" applyFont="1"/>
    <xf numFmtId="0" fontId="8" fillId="0" borderId="0" xfId="0" applyFont="1" applyAlignment="1">
      <alignment horizontal="left" indent="1"/>
    </xf>
    <xf numFmtId="0" fontId="6" fillId="0" borderId="0" xfId="0" applyFont="1" applyAlignment="1">
      <alignment horizontal="center"/>
    </xf>
    <xf numFmtId="169" fontId="6" fillId="0" borderId="0" xfId="0" applyNumberFormat="1" applyFont="1"/>
    <xf numFmtId="164" fontId="8" fillId="0" borderId="0" xfId="0" applyNumberFormat="1" applyFont="1" applyAlignment="1">
      <alignment horizontal="center"/>
    </xf>
    <xf numFmtId="43" fontId="8" fillId="0" borderId="0" xfId="1" applyFont="1"/>
    <xf numFmtId="164" fontId="8" fillId="0" borderId="0" xfId="0" applyNumberFormat="1" applyFont="1" applyAlignment="1">
      <alignment vertical="center"/>
    </xf>
    <xf numFmtId="0" fontId="8" fillId="0" borderId="0" xfId="0" applyFont="1" applyAlignment="1">
      <alignment wrapText="1"/>
    </xf>
    <xf numFmtId="0" fontId="15" fillId="0" borderId="0" xfId="0" applyFont="1"/>
    <xf numFmtId="4" fontId="8" fillId="0" borderId="0" xfId="0" applyNumberFormat="1" applyFont="1"/>
    <xf numFmtId="0" fontId="8" fillId="0" borderId="0" xfId="0" applyFont="1" applyAlignment="1">
      <alignment horizontal="left" vertical="center" wrapText="1"/>
    </xf>
    <xf numFmtId="0" fontId="8" fillId="0" borderId="0" xfId="0" applyFont="1" applyAlignment="1">
      <alignment horizontal="left" vertical="center"/>
    </xf>
    <xf numFmtId="0" fontId="6" fillId="0" borderId="0" xfId="0" applyFont="1" applyAlignment="1">
      <alignment vertical="center"/>
    </xf>
    <xf numFmtId="9" fontId="4" fillId="0" borderId="0" xfId="0" applyNumberFormat="1" applyFont="1"/>
    <xf numFmtId="9" fontId="4" fillId="0" borderId="0" xfId="2" applyFont="1"/>
    <xf numFmtId="170" fontId="4" fillId="0" borderId="0" xfId="0" applyNumberFormat="1" applyFont="1"/>
    <xf numFmtId="0" fontId="4" fillId="0" borderId="0" xfId="0" applyFont="1" applyAlignment="1">
      <alignment horizontal="center" vertical="center"/>
    </xf>
    <xf numFmtId="0" fontId="16" fillId="0" borderId="0" xfId="0" applyFont="1"/>
    <xf numFmtId="0" fontId="17" fillId="0" borderId="0" xfId="0" applyFont="1"/>
    <xf numFmtId="0" fontId="11" fillId="0" borderId="0" xfId="0" applyFont="1" applyAlignment="1">
      <alignment horizontal="left" vertical="center" indent="1"/>
    </xf>
    <xf numFmtId="0" fontId="18" fillId="0" borderId="0" xfId="3" applyFont="1" applyFill="1"/>
    <xf numFmtId="0" fontId="19" fillId="0" borderId="0" xfId="0" applyFont="1" applyAlignment="1">
      <alignment horizontal="left" vertical="center" indent="1"/>
    </xf>
    <xf numFmtId="0" fontId="4" fillId="2" borderId="0" xfId="0" applyFont="1" applyFill="1" applyAlignment="1">
      <alignment horizontal="left" vertical="center" wrapText="1"/>
    </xf>
  </cellXfs>
  <cellStyles count="5">
    <cellStyle name="Гиперссылка" xfId="3" builtinId="8"/>
    <cellStyle name="Обычный" xfId="0" builtinId="0"/>
    <cellStyle name="Процентный" xfId="2" builtinId="5"/>
    <cellStyle name="Финансовый" xfId="1" builtinId="3"/>
    <cellStyle name="Финансовый 2" xfId="4" xr:uid="{8DC69F07-FA66-5749-A5C6-6372FF6FE796}"/>
  </cellStyles>
  <dxfs count="0"/>
  <tableStyles count="0" defaultTableStyle="TableStyleMedium2" defaultPivotStyle="PivotStyleLight16"/>
  <colors>
    <mruColors>
      <color rgb="FF03C3F0"/>
      <color rgb="FF38A6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304800</xdr:colOff>
      <xdr:row>2</xdr:row>
      <xdr:rowOff>101600</xdr:rowOff>
    </xdr:to>
    <xdr:sp macro="" textlink="">
      <xdr:nvSpPr>
        <xdr:cNvPr id="4097" name="AutoShape 1" descr="Picture background">
          <a:extLst>
            <a:ext uri="{FF2B5EF4-FFF2-40B4-BE49-F238E27FC236}">
              <a16:creationId xmlns:a16="http://schemas.microsoft.com/office/drawing/2014/main" id="{CC5F5DCE-7F22-590E-D4A4-3B755FF616D6}"/>
            </a:ext>
          </a:extLst>
        </xdr:cNvPr>
        <xdr:cNvSpPr>
          <a:spLocks noChangeAspect="1" noChangeArrowheads="1"/>
        </xdr:cNvSpPr>
      </xdr:nvSpPr>
      <xdr:spPr bwMode="auto">
        <a:xfrm>
          <a:off x="0" y="20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101600</xdr:colOff>
      <xdr:row>0</xdr:row>
      <xdr:rowOff>101600</xdr:rowOff>
    </xdr:from>
    <xdr:to>
      <xdr:col>2</xdr:col>
      <xdr:colOff>1587500</xdr:colOff>
      <xdr:row>4</xdr:row>
      <xdr:rowOff>180327</xdr:rowOff>
    </xdr:to>
    <xdr:pic>
      <xdr:nvPicPr>
        <xdr:cNvPr id="3" name="Рисунок 2" descr="Picture background">
          <a:extLst>
            <a:ext uri="{FF2B5EF4-FFF2-40B4-BE49-F238E27FC236}">
              <a16:creationId xmlns:a16="http://schemas.microsoft.com/office/drawing/2014/main" id="{46159A03-ADCB-AA3C-B570-E2594707F7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00" y="101600"/>
          <a:ext cx="3162300" cy="8915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Стандартная">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r@nanosoft.p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ACFFB-0FE7-E04B-9C9B-918119008459}">
  <dimension ref="B9:O37"/>
  <sheetViews>
    <sheetView showGridLines="0" tabSelected="1" topLeftCell="A30" workbookViewId="0">
      <selection activeCell="C15" sqref="C15"/>
    </sheetView>
  </sheetViews>
  <sheetFormatPr defaultColWidth="10.75" defaultRowHeight="15.6"/>
  <cols>
    <col min="2" max="2" width="11.25" customWidth="1"/>
    <col min="3" max="3" width="69.25" bestFit="1" customWidth="1"/>
    <col min="15" max="15" width="17.75" customWidth="1"/>
  </cols>
  <sheetData>
    <row r="9" spans="2:3">
      <c r="B9" s="2">
        <v>1</v>
      </c>
      <c r="C9" s="6" t="s">
        <v>0</v>
      </c>
    </row>
    <row r="10" spans="2:3">
      <c r="B10" s="2">
        <v>2</v>
      </c>
      <c r="C10" s="6" t="s">
        <v>1</v>
      </c>
    </row>
    <row r="11" spans="2:3">
      <c r="B11" s="2">
        <v>3</v>
      </c>
      <c r="C11" s="6" t="s">
        <v>2</v>
      </c>
    </row>
    <row r="12" spans="2:3">
      <c r="B12" s="2">
        <v>4</v>
      </c>
      <c r="C12" s="6" t="s">
        <v>3</v>
      </c>
    </row>
    <row r="13" spans="2:3">
      <c r="B13" s="2">
        <v>5</v>
      </c>
      <c r="C13" s="6" t="s">
        <v>4</v>
      </c>
    </row>
    <row r="17" spans="2:15">
      <c r="B17" s="1" t="s">
        <v>5</v>
      </c>
      <c r="C17" s="1" t="s">
        <v>6</v>
      </c>
    </row>
    <row r="18" spans="2:15">
      <c r="B18" s="1"/>
      <c r="C18" s="78" t="s">
        <v>7</v>
      </c>
    </row>
    <row r="19" spans="2:15">
      <c r="B19" s="1"/>
      <c r="C19" s="1"/>
    </row>
    <row r="20" spans="2:15">
      <c r="B20" s="76" t="s">
        <v>8</v>
      </c>
      <c r="C20" s="1"/>
    </row>
    <row r="21" spans="2:15">
      <c r="B21" s="76"/>
      <c r="C21" s="1"/>
    </row>
    <row r="22" spans="2:15" ht="21" customHeight="1">
      <c r="B22" s="80" t="s">
        <v>9</v>
      </c>
      <c r="C22" s="80"/>
      <c r="D22" s="80"/>
      <c r="E22" s="80"/>
      <c r="F22" s="80"/>
      <c r="G22" s="80"/>
      <c r="H22" s="80"/>
      <c r="I22" s="80"/>
      <c r="J22" s="80"/>
      <c r="K22" s="80"/>
      <c r="L22" s="80"/>
      <c r="M22" s="80"/>
      <c r="N22" s="80"/>
      <c r="O22" s="80"/>
    </row>
    <row r="23" spans="2:15" ht="21" customHeight="1">
      <c r="B23" s="80"/>
      <c r="C23" s="80"/>
      <c r="D23" s="80"/>
      <c r="E23" s="80"/>
      <c r="F23" s="80"/>
      <c r="G23" s="80"/>
      <c r="H23" s="80"/>
      <c r="I23" s="80"/>
      <c r="J23" s="80"/>
      <c r="K23" s="80"/>
      <c r="L23" s="80"/>
      <c r="M23" s="80"/>
      <c r="N23" s="80"/>
      <c r="O23" s="80"/>
    </row>
    <row r="24" spans="2:15" ht="21" customHeight="1">
      <c r="B24" s="80"/>
      <c r="C24" s="80"/>
      <c r="D24" s="80"/>
      <c r="E24" s="80"/>
      <c r="F24" s="80"/>
      <c r="G24" s="80"/>
      <c r="H24" s="80"/>
      <c r="I24" s="80"/>
      <c r="J24" s="80"/>
      <c r="K24" s="80"/>
      <c r="L24" s="80"/>
      <c r="M24" s="80"/>
      <c r="N24" s="80"/>
      <c r="O24" s="80"/>
    </row>
    <row r="25" spans="2:15" ht="21" customHeight="1">
      <c r="B25" s="80"/>
      <c r="C25" s="80"/>
      <c r="D25" s="80"/>
      <c r="E25" s="80"/>
      <c r="F25" s="80"/>
      <c r="G25" s="80"/>
      <c r="H25" s="80"/>
      <c r="I25" s="80"/>
      <c r="J25" s="80"/>
      <c r="K25" s="80"/>
      <c r="L25" s="80"/>
      <c r="M25" s="80"/>
      <c r="N25" s="80"/>
      <c r="O25" s="80"/>
    </row>
    <row r="26" spans="2:15" ht="21" customHeight="1">
      <c r="B26" s="80"/>
      <c r="C26" s="80"/>
      <c r="D26" s="80"/>
      <c r="E26" s="80"/>
      <c r="F26" s="80"/>
      <c r="G26" s="80"/>
      <c r="H26" s="80"/>
      <c r="I26" s="80"/>
      <c r="J26" s="80"/>
      <c r="K26" s="80"/>
      <c r="L26" s="80"/>
      <c r="M26" s="80"/>
      <c r="N26" s="80"/>
      <c r="O26" s="80"/>
    </row>
    <row r="27" spans="2:15" ht="21" customHeight="1">
      <c r="B27" s="80"/>
      <c r="C27" s="80"/>
      <c r="D27" s="80"/>
      <c r="E27" s="80"/>
      <c r="F27" s="80"/>
      <c r="G27" s="80"/>
      <c r="H27" s="80"/>
      <c r="I27" s="80"/>
      <c r="J27" s="80"/>
      <c r="K27" s="80"/>
      <c r="L27" s="80"/>
      <c r="M27" s="80"/>
      <c r="N27" s="80"/>
      <c r="O27" s="80"/>
    </row>
    <row r="28" spans="2:15" ht="21" customHeight="1">
      <c r="B28" s="80"/>
      <c r="C28" s="80"/>
      <c r="D28" s="80"/>
      <c r="E28" s="80"/>
      <c r="F28" s="80"/>
      <c r="G28" s="80"/>
      <c r="H28" s="80"/>
      <c r="I28" s="80"/>
      <c r="J28" s="80"/>
      <c r="K28" s="80"/>
      <c r="L28" s="80"/>
      <c r="M28" s="80"/>
      <c r="N28" s="80"/>
      <c r="O28" s="80"/>
    </row>
    <row r="29" spans="2:15" ht="21" customHeight="1">
      <c r="B29" s="80"/>
      <c r="C29" s="80"/>
      <c r="D29" s="80"/>
      <c r="E29" s="80"/>
      <c r="F29" s="80"/>
      <c r="G29" s="80"/>
      <c r="H29" s="80"/>
      <c r="I29" s="80"/>
      <c r="J29" s="80"/>
      <c r="K29" s="80"/>
      <c r="L29" s="80"/>
      <c r="M29" s="80"/>
      <c r="N29" s="80"/>
      <c r="O29" s="80"/>
    </row>
    <row r="30" spans="2:15" ht="21" customHeight="1">
      <c r="B30" s="80"/>
      <c r="C30" s="80"/>
      <c r="D30" s="80"/>
      <c r="E30" s="80"/>
      <c r="F30" s="80"/>
      <c r="G30" s="80"/>
      <c r="H30" s="80"/>
      <c r="I30" s="80"/>
      <c r="J30" s="80"/>
      <c r="K30" s="80"/>
      <c r="L30" s="80"/>
      <c r="M30" s="80"/>
      <c r="N30" s="80"/>
      <c r="O30" s="80"/>
    </row>
    <row r="31" spans="2:15" ht="21" customHeight="1">
      <c r="B31" s="80"/>
      <c r="C31" s="80"/>
      <c r="D31" s="80"/>
      <c r="E31" s="80"/>
      <c r="F31" s="80"/>
      <c r="G31" s="80"/>
      <c r="H31" s="80"/>
      <c r="I31" s="80"/>
      <c r="J31" s="80"/>
      <c r="K31" s="80"/>
      <c r="L31" s="80"/>
      <c r="M31" s="80"/>
      <c r="N31" s="80"/>
      <c r="O31" s="80"/>
    </row>
    <row r="32" spans="2:15" ht="21" customHeight="1">
      <c r="B32" s="80"/>
      <c r="C32" s="80"/>
      <c r="D32" s="80"/>
      <c r="E32" s="80"/>
      <c r="F32" s="80"/>
      <c r="G32" s="80"/>
      <c r="H32" s="80"/>
      <c r="I32" s="80"/>
      <c r="J32" s="80"/>
      <c r="K32" s="80"/>
      <c r="L32" s="80"/>
      <c r="M32" s="80"/>
      <c r="N32" s="80"/>
      <c r="O32" s="80"/>
    </row>
    <row r="33" spans="2:15" ht="21" customHeight="1">
      <c r="B33" s="80"/>
      <c r="C33" s="80"/>
      <c r="D33" s="80"/>
      <c r="E33" s="80"/>
      <c r="F33" s="80"/>
      <c r="G33" s="80"/>
      <c r="H33" s="80"/>
      <c r="I33" s="80"/>
      <c r="J33" s="80"/>
      <c r="K33" s="80"/>
      <c r="L33" s="80"/>
      <c r="M33" s="80"/>
      <c r="N33" s="80"/>
      <c r="O33" s="80"/>
    </row>
    <row r="34" spans="2:15" ht="21" customHeight="1">
      <c r="B34" s="80"/>
      <c r="C34" s="80"/>
      <c r="D34" s="80"/>
      <c r="E34" s="80"/>
      <c r="F34" s="80"/>
      <c r="G34" s="80"/>
      <c r="H34" s="80"/>
      <c r="I34" s="80"/>
      <c r="J34" s="80"/>
      <c r="K34" s="80"/>
      <c r="L34" s="80"/>
      <c r="M34" s="80"/>
      <c r="N34" s="80"/>
      <c r="O34" s="80"/>
    </row>
    <row r="35" spans="2:15" ht="21" customHeight="1">
      <c r="B35" s="80"/>
      <c r="C35" s="80"/>
      <c r="D35" s="80"/>
      <c r="E35" s="80"/>
      <c r="F35" s="80"/>
      <c r="G35" s="80"/>
      <c r="H35" s="80"/>
      <c r="I35" s="80"/>
      <c r="J35" s="80"/>
      <c r="K35" s="80"/>
      <c r="L35" s="80"/>
      <c r="M35" s="80"/>
      <c r="N35" s="80"/>
      <c r="O35" s="80"/>
    </row>
    <row r="36" spans="2:15" ht="21" customHeight="1">
      <c r="B36" s="80"/>
      <c r="C36" s="80"/>
      <c r="D36" s="80"/>
      <c r="E36" s="80"/>
      <c r="F36" s="80"/>
      <c r="G36" s="80"/>
      <c r="H36" s="80"/>
      <c r="I36" s="80"/>
      <c r="J36" s="80"/>
      <c r="K36" s="80"/>
      <c r="L36" s="80"/>
      <c r="M36" s="80"/>
      <c r="N36" s="80"/>
      <c r="O36" s="80"/>
    </row>
    <row r="37" spans="2:15" ht="21" customHeight="1">
      <c r="B37" s="80"/>
      <c r="C37" s="80"/>
      <c r="D37" s="80"/>
      <c r="E37" s="80"/>
      <c r="F37" s="80"/>
      <c r="G37" s="80"/>
      <c r="H37" s="80"/>
      <c r="I37" s="80"/>
      <c r="J37" s="80"/>
      <c r="K37" s="80"/>
      <c r="L37" s="80"/>
      <c r="M37" s="80"/>
      <c r="N37" s="80"/>
      <c r="O37" s="80"/>
    </row>
  </sheetData>
  <mergeCells count="1">
    <mergeCell ref="B22:O37"/>
  </mergeCells>
  <hyperlinks>
    <hyperlink ref="C10" location="BS!D5" display="Отчет о финансовом положении" xr:uid="{F174D1D0-A195-D84D-9EB8-9966BB376901}"/>
    <hyperlink ref="C9" location="PL!D5" display="Отчет о прибыли и убытке и прочем совокупном доходе" xr:uid="{16B2B5FF-86F4-FC42-9CCF-52CFC83E25F7}"/>
    <hyperlink ref="C11" location="CF!D5" display="Отчет о движении денежных средств" xr:uid="{0046068A-FB92-F546-B3D6-1A56F2FABDE3}"/>
    <hyperlink ref="C12" location="'Фин и опер показатели'!A1" display="Ключевые финансовые и операционные показатели" xr:uid="{AA7DBA3D-9D5A-424B-B4FC-7E78541EB663}"/>
    <hyperlink ref="C13" location="'Расшифровки PL'!A1" display="Расшифровки PL" xr:uid="{3C744F69-2BB7-424C-8085-B7F30B149009}"/>
    <hyperlink ref="C18" r:id="rId1" xr:uid="{C5C40E16-4F25-3C4B-8F1D-9195C992D38E}"/>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23BF4-DA4D-BD40-94E8-8CF21F94BF42}">
  <dimension ref="B1:F28"/>
  <sheetViews>
    <sheetView showGridLines="0" workbookViewId="0"/>
  </sheetViews>
  <sheetFormatPr defaultColWidth="10.75" defaultRowHeight="15.6"/>
  <cols>
    <col min="1" max="1" width="5.75" customWidth="1"/>
    <col min="2" max="2" width="77.75" bestFit="1" customWidth="1"/>
    <col min="4" max="4" width="11.25" bestFit="1" customWidth="1"/>
    <col min="5" max="6" width="12" bestFit="1" customWidth="1"/>
  </cols>
  <sheetData>
    <row r="1" spans="2:6">
      <c r="B1" s="28"/>
      <c r="C1" s="28"/>
      <c r="D1" s="28"/>
      <c r="E1" s="48"/>
      <c r="F1" s="48"/>
    </row>
    <row r="2" spans="2:6">
      <c r="B2" s="7" t="s">
        <v>10</v>
      </c>
      <c r="C2" s="28"/>
      <c r="D2" s="28"/>
      <c r="E2" s="28"/>
      <c r="F2" s="28"/>
    </row>
    <row r="3" spans="2:6">
      <c r="B3" s="7" t="s">
        <v>11</v>
      </c>
      <c r="C3" s="28"/>
      <c r="D3" s="28"/>
      <c r="E3" s="28"/>
      <c r="F3" s="28"/>
    </row>
    <row r="4" spans="2:6">
      <c r="B4" s="8" t="s">
        <v>12</v>
      </c>
      <c r="C4" s="28"/>
      <c r="D4" s="28"/>
      <c r="E4" s="28"/>
      <c r="F4" s="28"/>
    </row>
    <row r="5" spans="2:6">
      <c r="B5" s="28"/>
      <c r="C5" s="62"/>
      <c r="D5" s="62"/>
      <c r="E5" s="28"/>
      <c r="F5" s="28"/>
    </row>
    <row r="6" spans="2:6">
      <c r="B6" s="40"/>
      <c r="C6" s="41">
        <v>2021</v>
      </c>
      <c r="D6" s="41">
        <v>2022</v>
      </c>
      <c r="E6" s="41">
        <v>2023</v>
      </c>
      <c r="F6" s="41">
        <v>2024</v>
      </c>
    </row>
    <row r="7" spans="2:6">
      <c r="B7" s="28"/>
      <c r="C7" s="28"/>
      <c r="D7" s="28"/>
      <c r="E7" s="28"/>
      <c r="F7" s="28"/>
    </row>
    <row r="8" spans="2:6">
      <c r="B8" s="9" t="s">
        <v>13</v>
      </c>
      <c r="C8" s="37">
        <v>1304765</v>
      </c>
      <c r="D8" s="37">
        <v>2946621</v>
      </c>
      <c r="E8" s="37">
        <v>3539063</v>
      </c>
      <c r="F8" s="37">
        <v>4115028</v>
      </c>
    </row>
    <row r="9" spans="2:6">
      <c r="B9" s="9" t="s">
        <v>14</v>
      </c>
      <c r="C9" s="37">
        <v>-687253</v>
      </c>
      <c r="D9" s="37">
        <v>-1086768</v>
      </c>
      <c r="E9" s="37">
        <v>-1168498</v>
      </c>
      <c r="F9" s="37">
        <v>-1232076</v>
      </c>
    </row>
    <row r="10" spans="2:6">
      <c r="B10" s="10" t="s">
        <v>15</v>
      </c>
      <c r="C10" s="38">
        <v>617512</v>
      </c>
      <c r="D10" s="38">
        <v>1859853</v>
      </c>
      <c r="E10" s="38">
        <v>2370565</v>
      </c>
      <c r="F10" s="38">
        <v>2882952</v>
      </c>
    </row>
    <row r="11" spans="2:6">
      <c r="B11" s="9" t="s">
        <v>16</v>
      </c>
      <c r="C11" s="37">
        <v>-90321</v>
      </c>
      <c r="D11" s="37">
        <v>-171311</v>
      </c>
      <c r="E11" s="37">
        <v>-279501</v>
      </c>
      <c r="F11" s="37">
        <v>-387219</v>
      </c>
    </row>
    <row r="12" spans="2:6">
      <c r="B12" s="9" t="s">
        <v>17</v>
      </c>
      <c r="C12" s="37">
        <v>-201439</v>
      </c>
      <c r="D12" s="37">
        <v>-512827</v>
      </c>
      <c r="E12" s="37">
        <v>-731875</v>
      </c>
      <c r="F12" s="37">
        <v>-816525</v>
      </c>
    </row>
    <row r="13" spans="2:6">
      <c r="B13" s="9" t="s">
        <v>18</v>
      </c>
      <c r="C13" s="37">
        <v>15050</v>
      </c>
      <c r="D13" s="37">
        <v>6163</v>
      </c>
      <c r="E13" s="37">
        <v>17145</v>
      </c>
      <c r="F13" s="37">
        <v>-20895</v>
      </c>
    </row>
    <row r="14" spans="2:6">
      <c r="B14" s="9" t="s">
        <v>19</v>
      </c>
      <c r="C14" s="37">
        <v>13352</v>
      </c>
      <c r="D14" s="37">
        <v>3446</v>
      </c>
      <c r="E14" s="37">
        <v>10712</v>
      </c>
      <c r="F14" s="37">
        <v>14730</v>
      </c>
    </row>
    <row r="15" spans="2:6">
      <c r="B15" s="9" t="s">
        <v>20</v>
      </c>
      <c r="C15" s="37">
        <v>-21179</v>
      </c>
      <c r="D15" s="37">
        <v>-6009</v>
      </c>
      <c r="E15" s="37">
        <v>-12201</v>
      </c>
      <c r="F15" s="37">
        <v>-21118</v>
      </c>
    </row>
    <row r="16" spans="2:6">
      <c r="B16" s="10" t="s">
        <v>21</v>
      </c>
      <c r="C16" s="38">
        <v>332975</v>
      </c>
      <c r="D16" s="38">
        <v>1179315</v>
      </c>
      <c r="E16" s="38">
        <v>1374845</v>
      </c>
      <c r="F16" s="38">
        <v>1651925</v>
      </c>
    </row>
    <row r="17" spans="2:6">
      <c r="B17" s="9" t="s">
        <v>22</v>
      </c>
      <c r="C17" s="37">
        <v>22381</v>
      </c>
      <c r="D17" s="37">
        <v>61990</v>
      </c>
      <c r="E17" s="37">
        <v>249330</v>
      </c>
      <c r="F17" s="37">
        <v>454898</v>
      </c>
    </row>
    <row r="18" spans="2:6">
      <c r="B18" s="9" t="s">
        <v>23</v>
      </c>
      <c r="C18" s="37">
        <v>-2667</v>
      </c>
      <c r="D18" s="37">
        <v>-27641</v>
      </c>
      <c r="E18" s="37">
        <v>-13968</v>
      </c>
      <c r="F18" s="37">
        <v>-43578</v>
      </c>
    </row>
    <row r="19" spans="2:6">
      <c r="B19" s="10" t="s">
        <v>24</v>
      </c>
      <c r="C19" s="38">
        <v>352689</v>
      </c>
      <c r="D19" s="38">
        <v>1213664</v>
      </c>
      <c r="E19" s="38">
        <v>1610207</v>
      </c>
      <c r="F19" s="38">
        <v>2063245</v>
      </c>
    </row>
    <row r="20" spans="2:6">
      <c r="B20" s="9" t="s">
        <v>25</v>
      </c>
      <c r="C20" s="37">
        <v>-23677</v>
      </c>
      <c r="D20" s="37">
        <v>-28118</v>
      </c>
      <c r="E20" s="37">
        <v>-13881</v>
      </c>
      <c r="F20" s="37">
        <v>21736</v>
      </c>
    </row>
    <row r="21" spans="2:6">
      <c r="B21" s="11" t="s">
        <v>26</v>
      </c>
      <c r="C21" s="38">
        <v>329012</v>
      </c>
      <c r="D21" s="38">
        <v>1185546</v>
      </c>
      <c r="E21" s="38">
        <v>1596326</v>
      </c>
      <c r="F21" s="38">
        <v>2084981</v>
      </c>
    </row>
    <row r="22" spans="2:6">
      <c r="B22" s="11" t="s">
        <v>27</v>
      </c>
      <c r="C22" s="38">
        <v>329012</v>
      </c>
      <c r="D22" s="38">
        <v>1185546</v>
      </c>
      <c r="E22" s="38">
        <v>1596326</v>
      </c>
      <c r="F22" s="38">
        <v>2084981</v>
      </c>
    </row>
    <row r="23" spans="2:6">
      <c r="B23" s="11"/>
      <c r="C23" s="28"/>
      <c r="D23" s="28"/>
      <c r="E23" s="28"/>
      <c r="F23" s="28"/>
    </row>
    <row r="24" spans="2:6">
      <c r="B24" s="11" t="s">
        <v>28</v>
      </c>
      <c r="C24" s="66"/>
      <c r="D24" s="66"/>
      <c r="E24" s="66"/>
      <c r="F24" s="66"/>
    </row>
    <row r="25" spans="2:6">
      <c r="B25" s="9" t="s">
        <v>29</v>
      </c>
      <c r="C25" s="37">
        <v>329012</v>
      </c>
      <c r="D25" s="37">
        <v>1185546</v>
      </c>
      <c r="E25" s="37">
        <f>E22</f>
        <v>1596326</v>
      </c>
      <c r="F25" s="37">
        <f>F22</f>
        <v>2084981</v>
      </c>
    </row>
    <row r="26" spans="2:6">
      <c r="B26" s="66"/>
      <c r="C26" s="66"/>
      <c r="D26" s="66"/>
      <c r="E26" s="66"/>
      <c r="F26" s="66"/>
    </row>
    <row r="27" spans="2:6">
      <c r="B27" s="11" t="s">
        <v>30</v>
      </c>
      <c r="C27" s="66"/>
      <c r="D27" s="66"/>
      <c r="E27" s="66"/>
      <c r="F27" s="66"/>
    </row>
    <row r="28" spans="2:6">
      <c r="B28" s="9" t="s">
        <v>31</v>
      </c>
      <c r="C28" s="67">
        <v>2.19</v>
      </c>
      <c r="D28" s="67">
        <v>7.9</v>
      </c>
      <c r="E28" s="67">
        <v>12.1</v>
      </c>
      <c r="F28" s="67">
        <v>13.95</v>
      </c>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059FC-5142-3E4D-A9EB-E6AB78846ABF}">
  <dimension ref="B1:F54"/>
  <sheetViews>
    <sheetView showGridLines="0" workbookViewId="0"/>
  </sheetViews>
  <sheetFormatPr defaultColWidth="10.75" defaultRowHeight="15.6"/>
  <cols>
    <col min="1" max="1" width="5.25" customWidth="1"/>
    <col min="2" max="2" width="62.75" customWidth="1"/>
    <col min="3" max="6" width="10.5" customWidth="1"/>
  </cols>
  <sheetData>
    <row r="1" spans="2:6">
      <c r="B1" s="48"/>
      <c r="C1" s="48"/>
      <c r="D1" s="48"/>
      <c r="E1" s="48"/>
      <c r="F1" s="48"/>
    </row>
    <row r="2" spans="2:6">
      <c r="B2" s="7" t="s">
        <v>10</v>
      </c>
      <c r="C2" s="28"/>
      <c r="D2" s="28"/>
      <c r="E2" s="28"/>
      <c r="F2" s="28"/>
    </row>
    <row r="3" spans="2:6">
      <c r="B3" s="7" t="s">
        <v>32</v>
      </c>
      <c r="C3" s="28"/>
      <c r="D3" s="28"/>
      <c r="E3" s="28"/>
      <c r="F3" s="28"/>
    </row>
    <row r="4" spans="2:6">
      <c r="B4" s="8" t="s">
        <v>12</v>
      </c>
      <c r="C4" s="63"/>
      <c r="D4" s="63"/>
      <c r="E4" s="63"/>
      <c r="F4" s="39"/>
    </row>
    <row r="5" spans="2:6">
      <c r="B5" s="28"/>
      <c r="C5" s="62"/>
      <c r="D5" s="62"/>
      <c r="E5" s="62"/>
      <c r="F5" s="62"/>
    </row>
    <row r="6" spans="2:6" ht="24">
      <c r="B6" s="40"/>
      <c r="C6" s="13" t="s">
        <v>33</v>
      </c>
      <c r="D6" s="13" t="s">
        <v>34</v>
      </c>
      <c r="E6" s="13" t="s">
        <v>35</v>
      </c>
      <c r="F6" s="13" t="s">
        <v>36</v>
      </c>
    </row>
    <row r="7" spans="2:6">
      <c r="B7" s="64"/>
      <c r="C7" s="28"/>
      <c r="D7" s="28"/>
      <c r="E7" s="28"/>
      <c r="F7" s="28"/>
    </row>
    <row r="8" spans="2:6">
      <c r="B8" s="10" t="s">
        <v>37</v>
      </c>
      <c r="C8" s="28"/>
      <c r="D8" s="28"/>
      <c r="E8" s="28"/>
      <c r="F8" s="28"/>
    </row>
    <row r="9" spans="2:6">
      <c r="B9" s="10" t="s">
        <v>38</v>
      </c>
      <c r="C9" s="28"/>
      <c r="D9" s="28"/>
      <c r="E9" s="28"/>
      <c r="F9" s="28"/>
    </row>
    <row r="10" spans="2:6">
      <c r="B10" s="9" t="s">
        <v>39</v>
      </c>
      <c r="C10" s="14">
        <v>119786</v>
      </c>
      <c r="D10" s="14">
        <v>163104</v>
      </c>
      <c r="E10" s="14">
        <v>255896</v>
      </c>
      <c r="F10" s="14">
        <v>363168</v>
      </c>
    </row>
    <row r="11" spans="2:6">
      <c r="B11" s="9" t="s">
        <v>40</v>
      </c>
      <c r="C11" s="14">
        <v>30495</v>
      </c>
      <c r="D11" s="14">
        <v>56950</v>
      </c>
      <c r="E11" s="14">
        <v>64557</v>
      </c>
      <c r="F11" s="14">
        <v>199463</v>
      </c>
    </row>
    <row r="12" spans="2:6">
      <c r="B12" s="9" t="s">
        <v>41</v>
      </c>
      <c r="C12" s="14">
        <v>6957</v>
      </c>
      <c r="D12" s="14">
        <v>13137</v>
      </c>
      <c r="E12" s="14">
        <v>17783</v>
      </c>
      <c r="F12" s="14">
        <v>27395</v>
      </c>
    </row>
    <row r="13" spans="2:6">
      <c r="B13" s="9" t="s">
        <v>42</v>
      </c>
      <c r="C13" s="16" t="s">
        <v>43</v>
      </c>
      <c r="D13" s="14">
        <v>49225</v>
      </c>
      <c r="E13" s="14">
        <v>48565</v>
      </c>
      <c r="F13" s="14">
        <v>1331393</v>
      </c>
    </row>
    <row r="14" spans="2:6">
      <c r="B14" s="9" t="s">
        <v>44</v>
      </c>
      <c r="C14" s="14">
        <v>480</v>
      </c>
      <c r="D14" s="14">
        <v>7063</v>
      </c>
      <c r="E14" s="14">
        <v>20170</v>
      </c>
      <c r="F14" s="14">
        <v>21724</v>
      </c>
    </row>
    <row r="15" spans="2:6">
      <c r="B15" s="15" t="s">
        <v>45</v>
      </c>
      <c r="C15" s="16" t="s">
        <v>43</v>
      </c>
      <c r="D15" s="16" t="s">
        <v>43</v>
      </c>
      <c r="E15" s="16" t="s">
        <v>43</v>
      </c>
      <c r="F15" s="14">
        <v>61957</v>
      </c>
    </row>
    <row r="16" spans="2:6">
      <c r="B16" s="15" t="s">
        <v>46</v>
      </c>
      <c r="C16" s="16" t="s">
        <v>43</v>
      </c>
      <c r="D16" s="16" t="s">
        <v>43</v>
      </c>
      <c r="E16" s="16" t="s">
        <v>43</v>
      </c>
      <c r="F16" s="14">
        <v>69342</v>
      </c>
    </row>
    <row r="17" spans="2:6">
      <c r="B17" s="9" t="s">
        <v>47</v>
      </c>
      <c r="C17" s="14">
        <v>26353</v>
      </c>
      <c r="D17" s="14">
        <v>9830</v>
      </c>
      <c r="E17" s="14">
        <v>6952</v>
      </c>
      <c r="F17" s="14">
        <v>36350</v>
      </c>
    </row>
    <row r="18" spans="2:6" ht="16.149999999999999" thickBot="1">
      <c r="B18" s="17" t="s">
        <v>48</v>
      </c>
      <c r="C18" s="18">
        <v>184071</v>
      </c>
      <c r="D18" s="18">
        <v>299309</v>
      </c>
      <c r="E18" s="18">
        <v>413923</v>
      </c>
      <c r="F18" s="18">
        <v>2110792</v>
      </c>
    </row>
    <row r="19" spans="2:6" ht="16.149999999999999" thickTop="1">
      <c r="B19" s="65"/>
      <c r="C19" s="28"/>
      <c r="D19" s="28"/>
      <c r="E19" s="28"/>
      <c r="F19" s="28"/>
    </row>
    <row r="20" spans="2:6">
      <c r="B20" s="10" t="s">
        <v>49</v>
      </c>
      <c r="C20" s="28"/>
      <c r="D20" s="28"/>
      <c r="E20" s="28"/>
      <c r="F20" s="28"/>
    </row>
    <row r="21" spans="2:6">
      <c r="B21" s="9" t="s">
        <v>50</v>
      </c>
      <c r="C21" s="14">
        <v>3132</v>
      </c>
      <c r="D21" s="14">
        <v>2148</v>
      </c>
      <c r="E21" s="14">
        <v>3551</v>
      </c>
      <c r="F21" s="14">
        <v>5640</v>
      </c>
    </row>
    <row r="22" spans="2:6">
      <c r="B22" s="9" t="s">
        <v>44</v>
      </c>
      <c r="C22" s="14">
        <v>30203</v>
      </c>
      <c r="D22" s="14">
        <v>2406</v>
      </c>
      <c r="E22" s="14">
        <v>4212</v>
      </c>
      <c r="F22" s="14">
        <v>210464</v>
      </c>
    </row>
    <row r="23" spans="2:6">
      <c r="B23" s="9" t="s">
        <v>45</v>
      </c>
      <c r="C23" s="14">
        <v>250972</v>
      </c>
      <c r="D23" s="14">
        <v>531173</v>
      </c>
      <c r="E23" s="14">
        <v>731323</v>
      </c>
      <c r="F23" s="14">
        <v>1187928</v>
      </c>
    </row>
    <row r="24" spans="2:6">
      <c r="B24" s="9" t="s">
        <v>51</v>
      </c>
      <c r="C24" s="14">
        <v>15225</v>
      </c>
      <c r="D24" s="14">
        <v>3650</v>
      </c>
      <c r="E24" s="14">
        <v>3658</v>
      </c>
      <c r="F24" s="14">
        <v>9056</v>
      </c>
    </row>
    <row r="25" spans="2:6">
      <c r="B25" s="9" t="s">
        <v>52</v>
      </c>
      <c r="C25" s="14">
        <v>677092</v>
      </c>
      <c r="D25" s="14">
        <v>1825007</v>
      </c>
      <c r="E25" s="14">
        <v>3213729</v>
      </c>
      <c r="F25" s="14">
        <v>2254831</v>
      </c>
    </row>
    <row r="26" spans="2:6">
      <c r="B26" s="19" t="s">
        <v>53</v>
      </c>
      <c r="C26" s="20">
        <v>976624</v>
      </c>
      <c r="D26" s="20">
        <v>2364384</v>
      </c>
      <c r="E26" s="20">
        <v>3956473</v>
      </c>
      <c r="F26" s="20">
        <v>3667919</v>
      </c>
    </row>
    <row r="27" spans="2:6">
      <c r="B27" s="9" t="s">
        <v>54</v>
      </c>
      <c r="C27" s="14" t="s">
        <v>43</v>
      </c>
      <c r="D27" s="14" t="s">
        <v>43</v>
      </c>
      <c r="E27" s="14" t="s">
        <v>43</v>
      </c>
      <c r="F27" s="14">
        <v>47905</v>
      </c>
    </row>
    <row r="28" spans="2:6" ht="16.149999999999999" thickBot="1">
      <c r="B28" s="17" t="s">
        <v>55</v>
      </c>
      <c r="C28" s="18">
        <v>1160695</v>
      </c>
      <c r="D28" s="18">
        <v>2663693</v>
      </c>
      <c r="E28" s="18">
        <v>4370396</v>
      </c>
      <c r="F28" s="18">
        <v>5826616</v>
      </c>
    </row>
    <row r="29" spans="2:6" ht="16.149999999999999" thickTop="1">
      <c r="B29" s="65"/>
      <c r="C29" s="28"/>
      <c r="D29" s="28"/>
      <c r="E29" s="28"/>
      <c r="F29" s="28"/>
    </row>
    <row r="30" spans="2:6">
      <c r="B30" s="10" t="s">
        <v>56</v>
      </c>
      <c r="C30" s="28"/>
      <c r="D30" s="28"/>
      <c r="E30" s="28"/>
      <c r="F30" s="28"/>
    </row>
    <row r="31" spans="2:6">
      <c r="B31" s="9" t="s">
        <v>57</v>
      </c>
      <c r="C31" s="14">
        <v>3000</v>
      </c>
      <c r="D31" s="14">
        <v>3000</v>
      </c>
      <c r="E31" s="14">
        <v>3000</v>
      </c>
      <c r="F31" s="14">
        <v>3000</v>
      </c>
    </row>
    <row r="32" spans="2:6">
      <c r="B32" s="9" t="s">
        <v>58</v>
      </c>
      <c r="C32" s="16" t="s">
        <v>43</v>
      </c>
      <c r="D32" s="16" t="s">
        <v>43</v>
      </c>
      <c r="E32" s="14">
        <v>25667</v>
      </c>
      <c r="F32" s="14">
        <v>25667</v>
      </c>
    </row>
    <row r="33" spans="2:6">
      <c r="B33" s="9" t="s">
        <v>59</v>
      </c>
      <c r="C33" s="16" t="s">
        <v>43</v>
      </c>
      <c r="D33" s="16" t="s">
        <v>43</v>
      </c>
      <c r="E33" s="16" t="s">
        <v>43</v>
      </c>
      <c r="F33" s="21">
        <v>-766996</v>
      </c>
    </row>
    <row r="34" spans="2:6">
      <c r="B34" s="9" t="s">
        <v>60</v>
      </c>
      <c r="C34" s="14">
        <v>691778</v>
      </c>
      <c r="D34" s="14">
        <v>1796272</v>
      </c>
      <c r="E34" s="14">
        <v>3172598</v>
      </c>
      <c r="F34" s="14">
        <v>4799362</v>
      </c>
    </row>
    <row r="35" spans="2:6" ht="16.149999999999999" thickBot="1">
      <c r="B35" s="17" t="s">
        <v>61</v>
      </c>
      <c r="C35" s="18">
        <v>694778</v>
      </c>
      <c r="D35" s="18">
        <v>1799272</v>
      </c>
      <c r="E35" s="18">
        <v>3201265</v>
      </c>
      <c r="F35" s="18">
        <v>4061033</v>
      </c>
    </row>
    <row r="36" spans="2:6" ht="16.149999999999999" thickTop="1">
      <c r="B36" s="65"/>
      <c r="C36" s="28"/>
      <c r="D36" s="28"/>
      <c r="E36" s="28"/>
      <c r="F36" s="28"/>
    </row>
    <row r="37" spans="2:6">
      <c r="B37" s="10" t="s">
        <v>62</v>
      </c>
      <c r="C37" s="28"/>
      <c r="D37" s="28"/>
      <c r="E37" s="28"/>
      <c r="F37" s="28"/>
    </row>
    <row r="38" spans="2:6">
      <c r="B38" s="9" t="s">
        <v>63</v>
      </c>
      <c r="C38" s="14">
        <v>20645</v>
      </c>
      <c r="D38" s="14">
        <v>38257</v>
      </c>
      <c r="E38" s="14">
        <v>34845</v>
      </c>
      <c r="F38" s="14">
        <v>160833</v>
      </c>
    </row>
    <row r="39" spans="2:6">
      <c r="B39" s="9" t="s">
        <v>64</v>
      </c>
      <c r="C39" s="14">
        <v>5517</v>
      </c>
      <c r="D39" s="14">
        <v>47865</v>
      </c>
      <c r="E39" s="14">
        <v>99127</v>
      </c>
      <c r="F39" s="14">
        <v>131581</v>
      </c>
    </row>
    <row r="40" spans="2:6">
      <c r="B40" s="15" t="s">
        <v>65</v>
      </c>
      <c r="C40" s="14">
        <v>6268</v>
      </c>
      <c r="D40" s="14">
        <v>6267</v>
      </c>
      <c r="E40" s="14">
        <v>6266</v>
      </c>
      <c r="F40" s="14">
        <v>5721</v>
      </c>
    </row>
    <row r="41" spans="2:6">
      <c r="B41" s="15" t="s">
        <v>66</v>
      </c>
      <c r="C41" s="16" t="s">
        <v>43</v>
      </c>
      <c r="D41" s="16" t="s">
        <v>43</v>
      </c>
      <c r="E41" s="16" t="s">
        <v>43</v>
      </c>
      <c r="F41" s="14">
        <v>154776</v>
      </c>
    </row>
    <row r="42" spans="2:6">
      <c r="B42" s="9" t="s">
        <v>67</v>
      </c>
      <c r="C42" s="16" t="s">
        <v>43</v>
      </c>
      <c r="D42" s="16" t="s">
        <v>43</v>
      </c>
      <c r="E42" s="16">
        <v>713</v>
      </c>
      <c r="F42" s="14">
        <v>6978</v>
      </c>
    </row>
    <row r="43" spans="2:6" ht="16.149999999999999" thickBot="1">
      <c r="B43" s="17" t="s">
        <v>68</v>
      </c>
      <c r="C43" s="18">
        <v>32430</v>
      </c>
      <c r="D43" s="18">
        <v>92389</v>
      </c>
      <c r="E43" s="18">
        <v>140951</v>
      </c>
      <c r="F43" s="18">
        <v>459889</v>
      </c>
    </row>
    <row r="44" spans="2:6" ht="16.149999999999999" thickTop="1">
      <c r="B44" s="65"/>
      <c r="C44" s="28"/>
      <c r="D44" s="28"/>
      <c r="E44" s="28"/>
      <c r="F44" s="28"/>
    </row>
    <row r="45" spans="2:6">
      <c r="B45" s="10" t="s">
        <v>69</v>
      </c>
      <c r="C45" s="28"/>
      <c r="D45" s="28"/>
      <c r="E45" s="28"/>
      <c r="F45" s="28"/>
    </row>
    <row r="46" spans="2:6">
      <c r="B46" s="9" t="s">
        <v>63</v>
      </c>
      <c r="C46" s="14">
        <v>9811</v>
      </c>
      <c r="D46" s="14">
        <v>19405</v>
      </c>
      <c r="E46" s="14">
        <v>29019</v>
      </c>
      <c r="F46" s="14">
        <v>45639</v>
      </c>
    </row>
    <row r="47" spans="2:6">
      <c r="B47" s="9" t="s">
        <v>70</v>
      </c>
      <c r="C47" s="14">
        <v>275592</v>
      </c>
      <c r="D47" s="14">
        <v>573842</v>
      </c>
      <c r="E47" s="14">
        <v>636522</v>
      </c>
      <c r="F47" s="14">
        <v>712764</v>
      </c>
    </row>
    <row r="48" spans="2:6">
      <c r="B48" s="9" t="s">
        <v>64</v>
      </c>
      <c r="C48" s="14">
        <v>148084</v>
      </c>
      <c r="D48" s="14">
        <v>171422</v>
      </c>
      <c r="E48" s="14">
        <v>249409</v>
      </c>
      <c r="F48" s="14">
        <v>503037</v>
      </c>
    </row>
    <row r="49" spans="2:6">
      <c r="B49" s="9" t="s">
        <v>71</v>
      </c>
      <c r="C49" s="14" t="s">
        <v>43</v>
      </c>
      <c r="D49" s="14" t="s">
        <v>43</v>
      </c>
      <c r="E49" s="14">
        <v>108681</v>
      </c>
      <c r="F49" s="14">
        <v>44254</v>
      </c>
    </row>
    <row r="50" spans="2:6">
      <c r="B50" s="9" t="s">
        <v>72</v>
      </c>
      <c r="C50" s="14" t="s">
        <v>43</v>
      </c>
      <c r="D50" s="14">
        <v>7363</v>
      </c>
      <c r="E50" s="14">
        <v>4549</v>
      </c>
      <c r="F50" s="14" t="s">
        <v>43</v>
      </c>
    </row>
    <row r="51" spans="2:6">
      <c r="B51" s="19" t="s">
        <v>73</v>
      </c>
      <c r="C51" s="43">
        <v>433487</v>
      </c>
      <c r="D51" s="43">
        <v>772032</v>
      </c>
      <c r="E51" s="43">
        <v>1028180</v>
      </c>
      <c r="F51" s="43">
        <v>1305694</v>
      </c>
    </row>
    <row r="52" spans="2:6">
      <c r="B52" s="19" t="s">
        <v>74</v>
      </c>
      <c r="C52" s="42">
        <v>465917</v>
      </c>
      <c r="D52" s="42">
        <v>864421</v>
      </c>
      <c r="E52" s="42">
        <v>1169131</v>
      </c>
      <c r="F52" s="42">
        <v>1765583</v>
      </c>
    </row>
    <row r="53" spans="2:6" ht="16.149999999999999" thickBot="1">
      <c r="B53" s="17" t="s">
        <v>75</v>
      </c>
      <c r="C53" s="18">
        <v>1160695</v>
      </c>
      <c r="D53" s="18">
        <v>2663693</v>
      </c>
      <c r="E53" s="18">
        <v>4370396</v>
      </c>
      <c r="F53" s="18">
        <v>5826616</v>
      </c>
    </row>
    <row r="54" spans="2:6" ht="16.149999999999999" thickTop="1">
      <c r="B54" s="48"/>
      <c r="C54" s="48"/>
      <c r="D54" s="48"/>
      <c r="E54" s="48"/>
      <c r="F54" s="4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85F65-EB65-4146-9282-ECC79BC69BE9}">
  <dimension ref="B1:F58"/>
  <sheetViews>
    <sheetView showGridLines="0" zoomScaleNormal="100" workbookViewId="0"/>
  </sheetViews>
  <sheetFormatPr defaultColWidth="10.75" defaultRowHeight="15.6"/>
  <cols>
    <col min="1" max="1" width="6" customWidth="1"/>
    <col min="2" max="2" width="101.25" bestFit="1" customWidth="1"/>
    <col min="3" max="5" width="9.25" customWidth="1"/>
  </cols>
  <sheetData>
    <row r="1" spans="2:6">
      <c r="B1" s="28"/>
      <c r="C1" s="28"/>
      <c r="D1" s="28"/>
      <c r="E1" s="28"/>
      <c r="F1" s="48"/>
    </row>
    <row r="2" spans="2:6">
      <c r="B2" s="7" t="s">
        <v>10</v>
      </c>
      <c r="C2" s="28"/>
      <c r="D2" s="28"/>
      <c r="E2" s="28"/>
      <c r="F2" s="28"/>
    </row>
    <row r="3" spans="2:6">
      <c r="B3" s="7" t="s">
        <v>76</v>
      </c>
      <c r="C3" s="28"/>
      <c r="D3" s="28"/>
      <c r="E3" s="28"/>
      <c r="F3" s="28"/>
    </row>
    <row r="4" spans="2:6">
      <c r="B4" s="8" t="s">
        <v>12</v>
      </c>
      <c r="C4" s="28"/>
      <c r="D4" s="28"/>
      <c r="E4" s="28"/>
      <c r="F4" s="28"/>
    </row>
    <row r="5" spans="2:6">
      <c r="B5" s="28"/>
      <c r="C5" s="62"/>
      <c r="D5" s="62"/>
      <c r="E5" s="62"/>
      <c r="F5" s="28"/>
    </row>
    <row r="6" spans="2:6">
      <c r="B6" s="40"/>
      <c r="C6" s="41">
        <v>2021</v>
      </c>
      <c r="D6" s="41">
        <v>2022</v>
      </c>
      <c r="E6" s="41">
        <v>2023</v>
      </c>
      <c r="F6" s="41">
        <v>2024</v>
      </c>
    </row>
    <row r="7" spans="2:6">
      <c r="B7" s="28"/>
      <c r="C7" s="28"/>
      <c r="D7" s="28"/>
      <c r="E7" s="28"/>
      <c r="F7" s="28"/>
    </row>
    <row r="8" spans="2:6" ht="24">
      <c r="B8" s="22" t="s">
        <v>77</v>
      </c>
      <c r="C8" s="16"/>
      <c r="D8" s="16"/>
      <c r="E8" s="16"/>
      <c r="F8" s="16"/>
    </row>
    <row r="9" spans="2:6">
      <c r="B9" s="23" t="s">
        <v>78</v>
      </c>
      <c r="C9" s="14">
        <v>329012</v>
      </c>
      <c r="D9" s="14">
        <v>1185546</v>
      </c>
      <c r="E9" s="14">
        <v>1596326</v>
      </c>
      <c r="F9" s="14">
        <v>2084981</v>
      </c>
    </row>
    <row r="10" spans="2:6">
      <c r="B10" s="12" t="s">
        <v>79</v>
      </c>
      <c r="C10" s="24"/>
      <c r="D10" s="24"/>
      <c r="E10" s="24"/>
      <c r="F10" s="24"/>
    </row>
    <row r="11" spans="2:6">
      <c r="B11" s="69" t="s">
        <v>80</v>
      </c>
      <c r="C11" s="27">
        <v>23677</v>
      </c>
      <c r="D11" s="27">
        <v>28118</v>
      </c>
      <c r="E11" s="27">
        <v>13881</v>
      </c>
      <c r="F11" s="27">
        <v>-21736</v>
      </c>
    </row>
    <row r="12" spans="2:6">
      <c r="B12" s="25" t="s">
        <v>81</v>
      </c>
      <c r="C12" s="26">
        <v>31154</v>
      </c>
      <c r="D12" s="26">
        <v>41713</v>
      </c>
      <c r="E12" s="26">
        <v>60272</v>
      </c>
      <c r="F12" s="26">
        <v>102664</v>
      </c>
    </row>
    <row r="13" spans="2:6">
      <c r="B13" s="25" t="s">
        <v>82</v>
      </c>
      <c r="C13" s="27">
        <v>175</v>
      </c>
      <c r="D13" s="27">
        <v>-413</v>
      </c>
      <c r="E13" s="27">
        <v>-6</v>
      </c>
      <c r="F13" s="27">
        <v>3774</v>
      </c>
    </row>
    <row r="14" spans="2:6">
      <c r="B14" s="25" t="s">
        <v>83</v>
      </c>
      <c r="C14" s="27">
        <v>1009</v>
      </c>
      <c r="D14" s="27">
        <v>32</v>
      </c>
      <c r="E14" s="27">
        <v>-1534</v>
      </c>
      <c r="F14" s="27">
        <v>2791</v>
      </c>
    </row>
    <row r="15" spans="2:6">
      <c r="B15" s="25" t="s">
        <v>84</v>
      </c>
      <c r="C15" s="27">
        <v>-11503</v>
      </c>
      <c r="D15" s="27">
        <v>-1</v>
      </c>
      <c r="E15" s="27">
        <v>0</v>
      </c>
      <c r="F15" s="27">
        <v>-544</v>
      </c>
    </row>
    <row r="16" spans="2:6">
      <c r="B16" s="25" t="s">
        <v>22</v>
      </c>
      <c r="C16" s="27">
        <v>-22381</v>
      </c>
      <c r="D16" s="27">
        <v>-61990</v>
      </c>
      <c r="E16" s="27">
        <v>-249330</v>
      </c>
      <c r="F16" s="27">
        <v>-454898</v>
      </c>
    </row>
    <row r="17" spans="2:6">
      <c r="B17" s="25" t="s">
        <v>23</v>
      </c>
      <c r="C17" s="27">
        <v>2667</v>
      </c>
      <c r="D17" s="27">
        <v>27641</v>
      </c>
      <c r="E17" s="27">
        <v>13968</v>
      </c>
      <c r="F17" s="27">
        <v>43578</v>
      </c>
    </row>
    <row r="18" spans="2:6">
      <c r="B18" s="25" t="s">
        <v>85</v>
      </c>
      <c r="C18" s="27">
        <v>0</v>
      </c>
      <c r="D18" s="27">
        <v>0</v>
      </c>
      <c r="E18" s="27">
        <v>155167</v>
      </c>
      <c r="F18" s="27">
        <v>0</v>
      </c>
    </row>
    <row r="19" spans="2:6">
      <c r="B19" s="68" t="s">
        <v>86</v>
      </c>
      <c r="C19" s="27">
        <v>-15050</v>
      </c>
      <c r="D19" s="27">
        <v>-6163</v>
      </c>
      <c r="E19" s="27">
        <v>-17145</v>
      </c>
      <c r="F19" s="27">
        <v>20895</v>
      </c>
    </row>
    <row r="20" spans="2:6">
      <c r="B20" s="25" t="s">
        <v>87</v>
      </c>
      <c r="C20" s="27">
        <v>1</v>
      </c>
      <c r="D20" s="27">
        <v>87</v>
      </c>
      <c r="E20" s="27">
        <v>0</v>
      </c>
      <c r="F20" s="27">
        <v>0</v>
      </c>
    </row>
    <row r="21" spans="2:6">
      <c r="B21" s="32" t="s">
        <v>88</v>
      </c>
      <c r="C21" s="33">
        <v>338761</v>
      </c>
      <c r="D21" s="33">
        <v>1214570</v>
      </c>
      <c r="E21" s="33">
        <v>1571599</v>
      </c>
      <c r="F21" s="33">
        <v>1781505</v>
      </c>
    </row>
    <row r="22" spans="2:6">
      <c r="B22" s="23" t="s">
        <v>89</v>
      </c>
      <c r="C22" s="27">
        <v>3857</v>
      </c>
      <c r="D22" s="27">
        <v>984</v>
      </c>
      <c r="E22" s="27">
        <v>-1403</v>
      </c>
      <c r="F22" s="27">
        <v>-2089</v>
      </c>
    </row>
    <row r="23" spans="2:6">
      <c r="B23" s="23" t="s">
        <v>90</v>
      </c>
      <c r="C23" s="27">
        <v>-123565</v>
      </c>
      <c r="D23" s="27">
        <v>-257735</v>
      </c>
      <c r="E23" s="27">
        <v>-184975</v>
      </c>
      <c r="F23" s="27">
        <v>-510385</v>
      </c>
    </row>
    <row r="24" spans="2:6">
      <c r="B24" s="23" t="s">
        <v>91</v>
      </c>
      <c r="C24" s="27">
        <v>63601</v>
      </c>
      <c r="D24" s="27">
        <v>65687</v>
      </c>
      <c r="E24" s="27">
        <v>129249</v>
      </c>
      <c r="F24" s="27">
        <v>286082</v>
      </c>
    </row>
    <row r="25" spans="2:6">
      <c r="B25" s="23" t="s">
        <v>92</v>
      </c>
      <c r="C25" s="27">
        <v>90720</v>
      </c>
      <c r="D25" s="27">
        <v>319101</v>
      </c>
      <c r="E25" s="27">
        <v>62680</v>
      </c>
      <c r="F25" s="27">
        <v>30235</v>
      </c>
    </row>
    <row r="26" spans="2:6">
      <c r="B26" s="32" t="s">
        <v>93</v>
      </c>
      <c r="C26" s="33">
        <v>373374</v>
      </c>
      <c r="D26" s="33">
        <v>1342607</v>
      </c>
      <c r="E26" s="33">
        <v>1577150</v>
      </c>
      <c r="F26" s="33">
        <v>1585348</v>
      </c>
    </row>
    <row r="27" spans="2:6">
      <c r="B27" s="25" t="s">
        <v>94</v>
      </c>
      <c r="C27" s="27">
        <v>-59833</v>
      </c>
      <c r="D27" s="27">
        <v>-8784</v>
      </c>
      <c r="E27" s="27">
        <v>-13111</v>
      </c>
      <c r="F27" s="27">
        <v>-11344</v>
      </c>
    </row>
    <row r="28" spans="2:6">
      <c r="B28" s="23" t="s">
        <v>95</v>
      </c>
      <c r="C28" s="27">
        <v>-2172</v>
      </c>
      <c r="D28" s="27">
        <v>-2731</v>
      </c>
      <c r="E28" s="27">
        <v>-5368</v>
      </c>
      <c r="F28" s="27">
        <v>-11339</v>
      </c>
    </row>
    <row r="29" spans="2:6">
      <c r="B29" s="32" t="s">
        <v>96</v>
      </c>
      <c r="C29" s="33">
        <v>311369</v>
      </c>
      <c r="D29" s="33">
        <v>1331092</v>
      </c>
      <c r="E29" s="33">
        <v>1558671</v>
      </c>
      <c r="F29" s="33">
        <v>1562665</v>
      </c>
    </row>
    <row r="30" spans="2:6">
      <c r="B30" s="28"/>
      <c r="C30" s="24"/>
      <c r="D30" s="24"/>
      <c r="E30" s="24"/>
      <c r="F30" s="24"/>
    </row>
    <row r="31" spans="2:6" ht="24">
      <c r="B31" s="22" t="s">
        <v>97</v>
      </c>
      <c r="C31" s="24"/>
      <c r="D31" s="24"/>
      <c r="E31" s="24"/>
      <c r="F31" s="24"/>
    </row>
    <row r="32" spans="2:6">
      <c r="B32" s="23" t="s">
        <v>98</v>
      </c>
      <c r="C32" s="14">
        <v>21886</v>
      </c>
      <c r="D32" s="14">
        <v>63160</v>
      </c>
      <c r="E32" s="14">
        <v>173130</v>
      </c>
      <c r="F32" s="14">
        <v>397621</v>
      </c>
    </row>
    <row r="33" spans="2:6">
      <c r="B33" s="23" t="s">
        <v>99</v>
      </c>
      <c r="C33" s="27" t="s">
        <v>43</v>
      </c>
      <c r="D33" s="14">
        <v>1045</v>
      </c>
      <c r="E33" s="14">
        <v>2274</v>
      </c>
      <c r="F33" s="16" t="s">
        <v>43</v>
      </c>
    </row>
    <row r="34" spans="2:6">
      <c r="B34" s="23" t="s">
        <v>100</v>
      </c>
      <c r="C34" s="27">
        <v>-4380</v>
      </c>
      <c r="D34" s="27">
        <v>-10320</v>
      </c>
      <c r="E34" s="27">
        <v>-12230</v>
      </c>
      <c r="F34" s="27">
        <v>-25001</v>
      </c>
    </row>
    <row r="35" spans="2:6">
      <c r="B35" s="23" t="s">
        <v>101</v>
      </c>
      <c r="C35" s="27">
        <v>-56930</v>
      </c>
      <c r="D35" s="27">
        <v>-67400</v>
      </c>
      <c r="E35" s="27" t="s">
        <v>43</v>
      </c>
      <c r="F35" s="27" t="s">
        <v>43</v>
      </c>
    </row>
    <row r="36" spans="2:6">
      <c r="B36" s="23" t="s">
        <v>102</v>
      </c>
      <c r="C36" s="27" t="s">
        <v>43</v>
      </c>
      <c r="D36" s="27" t="s">
        <v>43</v>
      </c>
      <c r="E36" s="27">
        <v>-112335.44127</v>
      </c>
      <c r="F36" s="27">
        <v>-151188</v>
      </c>
    </row>
    <row r="37" spans="2:6">
      <c r="B37" s="23" t="s">
        <v>103</v>
      </c>
      <c r="C37" s="27" t="s">
        <v>43</v>
      </c>
      <c r="D37" s="27" t="s">
        <v>43</v>
      </c>
      <c r="E37" s="27">
        <v>-8268.6773999999987</v>
      </c>
      <c r="F37" s="27">
        <v>-8682</v>
      </c>
    </row>
    <row r="38" spans="2:6">
      <c r="B38" s="23" t="s">
        <v>104</v>
      </c>
      <c r="C38" s="27">
        <v>8120</v>
      </c>
      <c r="D38" s="27" t="s">
        <v>43</v>
      </c>
      <c r="E38" s="27" t="s">
        <v>43</v>
      </c>
      <c r="F38" s="27" t="s">
        <v>43</v>
      </c>
    </row>
    <row r="39" spans="2:6">
      <c r="B39" s="23" t="s">
        <v>105</v>
      </c>
      <c r="C39" s="27" t="s">
        <v>43</v>
      </c>
      <c r="D39" s="27">
        <v>-49500</v>
      </c>
      <c r="E39" s="27" t="s">
        <v>43</v>
      </c>
      <c r="F39" s="27">
        <v>-1212994</v>
      </c>
    </row>
    <row r="40" spans="2:6">
      <c r="B40" s="23" t="s">
        <v>106</v>
      </c>
      <c r="C40" s="27">
        <v>-17890</v>
      </c>
      <c r="D40" s="27">
        <v>-35870</v>
      </c>
      <c r="E40" s="27">
        <v>-21450</v>
      </c>
      <c r="F40" s="27">
        <v>-223841</v>
      </c>
    </row>
    <row r="41" spans="2:6">
      <c r="B41" s="23" t="s">
        <v>107</v>
      </c>
      <c r="C41" s="14">
        <v>33758</v>
      </c>
      <c r="D41" s="14">
        <v>30000</v>
      </c>
      <c r="E41" s="14">
        <v>3161</v>
      </c>
      <c r="F41" s="14">
        <v>970</v>
      </c>
    </row>
    <row r="42" spans="2:6">
      <c r="B42" s="23" t="s">
        <v>108</v>
      </c>
      <c r="C42" s="27" t="s">
        <v>43</v>
      </c>
      <c r="D42" s="16"/>
      <c r="E42" s="16" t="s">
        <v>43</v>
      </c>
      <c r="F42" s="27">
        <v>-1160000</v>
      </c>
    </row>
    <row r="43" spans="2:6">
      <c r="B43" s="23" t="s">
        <v>109</v>
      </c>
      <c r="C43" s="27" t="s">
        <v>43</v>
      </c>
      <c r="D43" s="16"/>
      <c r="E43" s="16" t="s">
        <v>43</v>
      </c>
      <c r="F43" s="27">
        <v>1160000</v>
      </c>
    </row>
    <row r="44" spans="2:6">
      <c r="B44" s="32" t="s">
        <v>110</v>
      </c>
      <c r="C44" s="34">
        <v>-15436</v>
      </c>
      <c r="D44" s="34">
        <v>-68885</v>
      </c>
      <c r="E44" s="33">
        <v>24280.881330000004</v>
      </c>
      <c r="F44" s="34">
        <v>-1223115</v>
      </c>
    </row>
    <row r="45" spans="2:6">
      <c r="B45" s="22"/>
      <c r="C45" s="29"/>
      <c r="D45" s="29"/>
      <c r="E45" s="29"/>
      <c r="F45" s="29"/>
    </row>
    <row r="46" spans="2:6" ht="24">
      <c r="B46" s="22" t="s">
        <v>111</v>
      </c>
      <c r="C46" s="24"/>
      <c r="D46" s="24"/>
      <c r="E46" s="24"/>
      <c r="F46" s="24"/>
    </row>
    <row r="47" spans="2:6">
      <c r="B47" s="23" t="s">
        <v>112</v>
      </c>
      <c r="C47" s="27">
        <v>-8973</v>
      </c>
      <c r="D47" s="27">
        <v>-13131</v>
      </c>
      <c r="E47" s="27">
        <v>-26355</v>
      </c>
      <c r="F47" s="27">
        <v>-30657</v>
      </c>
    </row>
    <row r="48" spans="2:6">
      <c r="B48" s="23" t="s">
        <v>113</v>
      </c>
      <c r="C48" s="27">
        <v>-59556</v>
      </c>
      <c r="D48" s="27">
        <v>-79407</v>
      </c>
      <c r="E48" s="27">
        <v>-111319</v>
      </c>
      <c r="F48" s="27">
        <v>-516366</v>
      </c>
    </row>
    <row r="49" spans="2:6">
      <c r="B49" s="23" t="s">
        <v>114</v>
      </c>
      <c r="C49" s="27" t="s">
        <v>43</v>
      </c>
      <c r="D49" s="27" t="s">
        <v>43</v>
      </c>
      <c r="E49" s="16">
        <v>389</v>
      </c>
      <c r="F49" s="16" t="s">
        <v>43</v>
      </c>
    </row>
    <row r="50" spans="2:6">
      <c r="B50" s="23" t="s">
        <v>115</v>
      </c>
      <c r="C50" s="27" t="s">
        <v>43</v>
      </c>
      <c r="D50" s="27" t="s">
        <v>43</v>
      </c>
      <c r="E50" s="27">
        <v>-129889</v>
      </c>
      <c r="F50" s="27">
        <v>-766996</v>
      </c>
    </row>
    <row r="51" spans="2:6">
      <c r="B51" s="23" t="s">
        <v>116</v>
      </c>
      <c r="C51" s="27" t="s">
        <v>43</v>
      </c>
      <c r="D51" s="27" t="s">
        <v>43</v>
      </c>
      <c r="E51" s="27" t="s">
        <v>43</v>
      </c>
      <c r="F51" s="27">
        <v>-29527</v>
      </c>
    </row>
    <row r="52" spans="2:6">
      <c r="B52" s="32" t="s">
        <v>117</v>
      </c>
      <c r="C52" s="34">
        <v>-68529</v>
      </c>
      <c r="D52" s="34">
        <v>-92538</v>
      </c>
      <c r="E52" s="34">
        <v>-267174</v>
      </c>
      <c r="F52" s="34">
        <v>-1343546</v>
      </c>
    </row>
    <row r="53" spans="2:6">
      <c r="B53" s="30"/>
      <c r="C53" s="24"/>
      <c r="D53" s="24"/>
      <c r="E53" s="24"/>
      <c r="F53" s="24"/>
    </row>
    <row r="54" spans="2:6">
      <c r="B54" s="70" t="s">
        <v>118</v>
      </c>
      <c r="C54" s="29">
        <v>227404</v>
      </c>
      <c r="D54" s="29">
        <v>1169889</v>
      </c>
      <c r="E54" s="29">
        <v>1315777.88133</v>
      </c>
      <c r="F54" s="31">
        <v>-1003996</v>
      </c>
    </row>
    <row r="55" spans="2:6">
      <c r="B55" s="15" t="s">
        <v>119</v>
      </c>
      <c r="C55" s="14">
        <v>448637</v>
      </c>
      <c r="D55" s="14">
        <v>677092</v>
      </c>
      <c r="E55" s="14">
        <v>1825007</v>
      </c>
      <c r="F55" s="14">
        <v>3213729</v>
      </c>
    </row>
    <row r="56" spans="2:6">
      <c r="B56" s="23" t="s">
        <v>120</v>
      </c>
      <c r="C56" s="27">
        <v>1051</v>
      </c>
      <c r="D56" s="27">
        <v>-21754</v>
      </c>
      <c r="E56" s="27">
        <v>72944</v>
      </c>
      <c r="F56" s="27">
        <v>45098</v>
      </c>
    </row>
    <row r="57" spans="2:6" ht="16.149999999999999" thickBot="1">
      <c r="B57" s="35" t="s">
        <v>121</v>
      </c>
      <c r="C57" s="36">
        <v>677092</v>
      </c>
      <c r="D57" s="36">
        <v>1825007</v>
      </c>
      <c r="E57" s="36">
        <v>3213728.8813300002</v>
      </c>
      <c r="F57" s="36">
        <v>2254831</v>
      </c>
    </row>
    <row r="58" spans="2:6" ht="16.149999999999999" thickTop="1"/>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69F8A-9E0B-6149-92D6-2FF630A73F06}">
  <dimension ref="B2:G54"/>
  <sheetViews>
    <sheetView showGridLines="0" zoomScaleNormal="100" workbookViewId="0"/>
  </sheetViews>
  <sheetFormatPr defaultColWidth="10.75" defaultRowHeight="15.6"/>
  <cols>
    <col min="1" max="1" width="5.75" customWidth="1"/>
    <col min="2" max="2" width="78.5" bestFit="1" customWidth="1"/>
    <col min="3" max="4" width="11.25" bestFit="1" customWidth="1"/>
    <col min="6" max="6" width="11.25" bestFit="1" customWidth="1"/>
  </cols>
  <sheetData>
    <row r="2" spans="2:7">
      <c r="B2" s="7" t="s">
        <v>10</v>
      </c>
    </row>
    <row r="3" spans="2:7">
      <c r="B3" s="7" t="s">
        <v>3</v>
      </c>
    </row>
    <row r="4" spans="2:7">
      <c r="B4" s="8" t="s">
        <v>12</v>
      </c>
      <c r="C4" s="4"/>
      <c r="D4" s="4"/>
      <c r="E4" s="4"/>
      <c r="F4" s="4"/>
    </row>
    <row r="5" spans="2:7">
      <c r="B5" s="4"/>
      <c r="C5" s="4"/>
      <c r="D5" s="3"/>
      <c r="E5" s="3"/>
      <c r="F5" s="3"/>
    </row>
    <row r="6" spans="2:7">
      <c r="B6" s="40" t="s">
        <v>3</v>
      </c>
      <c r="C6" s="45" t="s">
        <v>122</v>
      </c>
      <c r="D6" s="41">
        <v>2021</v>
      </c>
      <c r="E6" s="41">
        <v>2022</v>
      </c>
      <c r="F6" s="41">
        <v>2023</v>
      </c>
      <c r="G6" s="41">
        <v>2024</v>
      </c>
    </row>
    <row r="7" spans="2:7">
      <c r="B7" s="7"/>
      <c r="C7" s="46"/>
      <c r="D7" s="47"/>
      <c r="E7" s="47"/>
      <c r="F7" s="47"/>
      <c r="G7" s="48"/>
    </row>
    <row r="8" spans="2:7">
      <c r="B8" s="49" t="s">
        <v>123</v>
      </c>
      <c r="C8" s="50" t="s">
        <v>124</v>
      </c>
      <c r="D8" s="38">
        <v>1304765</v>
      </c>
      <c r="E8" s="38">
        <v>2946621</v>
      </c>
      <c r="F8" s="38">
        <v>3539063</v>
      </c>
      <c r="G8" s="38">
        <v>4115028</v>
      </c>
    </row>
    <row r="9" spans="2:7">
      <c r="B9" s="51" t="s">
        <v>125</v>
      </c>
      <c r="C9" s="52" t="s">
        <v>126</v>
      </c>
      <c r="D9" s="28"/>
      <c r="E9" s="53">
        <f>E8/D8-1</f>
        <v>1.2583538031752846</v>
      </c>
      <c r="F9" s="53">
        <f>F8/E8-1</f>
        <v>0.20105809332112945</v>
      </c>
      <c r="G9" s="53">
        <f>G8/F8-1</f>
        <v>0.1627450542700144</v>
      </c>
    </row>
    <row r="10" spans="2:7">
      <c r="B10" s="49" t="s">
        <v>127</v>
      </c>
      <c r="C10" s="54" t="s">
        <v>124</v>
      </c>
      <c r="D10" s="38">
        <v>1060005</v>
      </c>
      <c r="E10" s="38">
        <v>2626468</v>
      </c>
      <c r="F10" s="38">
        <v>3157942</v>
      </c>
      <c r="G10" s="38">
        <v>3606696</v>
      </c>
    </row>
    <row r="11" spans="2:7">
      <c r="B11" s="51" t="s">
        <v>128</v>
      </c>
      <c r="C11" s="52" t="s">
        <v>126</v>
      </c>
      <c r="D11" s="53">
        <f>D10/D8</f>
        <v>0.81241066398930073</v>
      </c>
      <c r="E11" s="53">
        <f>E10/E8</f>
        <v>0.89134910801219436</v>
      </c>
      <c r="F11" s="53">
        <f>F10/F8</f>
        <v>0.89231019622990604</v>
      </c>
      <c r="G11" s="53">
        <f>G10/G8</f>
        <v>0.87646937031777183</v>
      </c>
    </row>
    <row r="12" spans="2:7">
      <c r="B12" s="51" t="s">
        <v>125</v>
      </c>
      <c r="C12" s="52" t="s">
        <v>126</v>
      </c>
      <c r="D12" s="53"/>
      <c r="E12" s="53">
        <f>E10/D10-1</f>
        <v>1.4777883123192814</v>
      </c>
      <c r="F12" s="53">
        <f>F10/E10-1</f>
        <v>0.20235312213969481</v>
      </c>
      <c r="G12" s="53">
        <f>G10/F10-1</f>
        <v>0.1421033065205124</v>
      </c>
    </row>
    <row r="13" spans="2:7">
      <c r="B13" s="28" t="s">
        <v>129</v>
      </c>
      <c r="C13" s="55" t="s">
        <v>124</v>
      </c>
      <c r="D13" s="56">
        <v>1053095</v>
      </c>
      <c r="E13" s="56">
        <v>2617657</v>
      </c>
      <c r="F13" s="56">
        <v>3149879</v>
      </c>
      <c r="G13" s="56">
        <v>3594849</v>
      </c>
    </row>
    <row r="14" spans="2:7">
      <c r="B14" s="28" t="s">
        <v>130</v>
      </c>
      <c r="C14" s="55" t="s">
        <v>124</v>
      </c>
      <c r="D14" s="56">
        <v>6910</v>
      </c>
      <c r="E14" s="56">
        <v>8811</v>
      </c>
      <c r="F14" s="56">
        <v>8063</v>
      </c>
      <c r="G14" s="56">
        <v>11847</v>
      </c>
    </row>
    <row r="15" spans="2:7">
      <c r="B15" s="49" t="s">
        <v>131</v>
      </c>
      <c r="C15" s="54" t="s">
        <v>124</v>
      </c>
      <c r="D15" s="38">
        <v>244760</v>
      </c>
      <c r="E15" s="38">
        <v>320153</v>
      </c>
      <c r="F15" s="38">
        <v>381121</v>
      </c>
      <c r="G15" s="38">
        <v>508332</v>
      </c>
    </row>
    <row r="16" spans="2:7">
      <c r="B16" s="51" t="s">
        <v>128</v>
      </c>
      <c r="C16" s="52" t="s">
        <v>126</v>
      </c>
      <c r="D16" s="53">
        <f>D15/D8</f>
        <v>0.18758933601069924</v>
      </c>
      <c r="E16" s="53">
        <f>E15/E8</f>
        <v>0.1086508919878057</v>
      </c>
      <c r="F16" s="53">
        <f>F15/F8</f>
        <v>0.10768980377009395</v>
      </c>
      <c r="G16" s="53">
        <f>G15/G8</f>
        <v>0.12353062968222817</v>
      </c>
    </row>
    <row r="17" spans="2:7">
      <c r="B17" s="51" t="s">
        <v>125</v>
      </c>
      <c r="C17" s="52" t="s">
        <v>126</v>
      </c>
      <c r="D17" s="53"/>
      <c r="E17" s="53">
        <f>E15/D15-1</f>
        <v>0.30802827259356103</v>
      </c>
      <c r="F17" s="53">
        <f>F15/E15-1</f>
        <v>0.19043394876824515</v>
      </c>
      <c r="G17" s="53">
        <f>G15/F15-1</f>
        <v>0.33378113512506524</v>
      </c>
    </row>
    <row r="18" spans="2:7">
      <c r="B18" s="28" t="s">
        <v>132</v>
      </c>
      <c r="C18" s="55" t="s">
        <v>124</v>
      </c>
      <c r="D18" s="56">
        <v>236350</v>
      </c>
      <c r="E18" s="56">
        <v>253698</v>
      </c>
      <c r="F18" s="56">
        <v>325178</v>
      </c>
      <c r="G18" s="56">
        <v>410989</v>
      </c>
    </row>
    <row r="19" spans="2:7">
      <c r="B19" s="28" t="s">
        <v>129</v>
      </c>
      <c r="C19" s="55" t="s">
        <v>124</v>
      </c>
      <c r="D19" s="56">
        <v>8410</v>
      </c>
      <c r="E19" s="56">
        <v>17607</v>
      </c>
      <c r="F19" s="56">
        <v>28090</v>
      </c>
      <c r="G19" s="56">
        <v>97343</v>
      </c>
    </row>
    <row r="20" spans="2:7">
      <c r="B20" s="28" t="s">
        <v>133</v>
      </c>
      <c r="C20" s="55" t="s">
        <v>124</v>
      </c>
      <c r="D20" s="56" t="s">
        <v>43</v>
      </c>
      <c r="E20" s="56">
        <v>48848</v>
      </c>
      <c r="F20" s="56">
        <v>27853</v>
      </c>
      <c r="G20" s="56">
        <v>0</v>
      </c>
    </row>
    <row r="21" spans="2:7">
      <c r="B21" s="51"/>
      <c r="C21" s="55"/>
      <c r="D21" s="56"/>
      <c r="E21" s="56"/>
      <c r="F21" s="56"/>
      <c r="G21" s="48"/>
    </row>
    <row r="22" spans="2:7">
      <c r="B22" s="51"/>
      <c r="C22" s="55"/>
      <c r="D22" s="56"/>
      <c r="E22" s="56"/>
      <c r="F22" s="56"/>
      <c r="G22" s="48"/>
    </row>
    <row r="23" spans="2:7">
      <c r="B23" s="49" t="s">
        <v>134</v>
      </c>
      <c r="C23" s="54" t="s">
        <v>124</v>
      </c>
      <c r="D23" s="38">
        <v>298856.47327449766</v>
      </c>
      <c r="E23" s="38">
        <v>1149539.6311816145</v>
      </c>
      <c r="F23" s="38">
        <v>1523763.88133</v>
      </c>
      <c r="G23" s="38">
        <v>2002774</v>
      </c>
    </row>
    <row r="24" spans="2:7">
      <c r="B24" s="44" t="s">
        <v>135</v>
      </c>
      <c r="C24" s="57" t="s">
        <v>126</v>
      </c>
      <c r="D24" s="53">
        <f>D23/D8</f>
        <v>0.22905003833985252</v>
      </c>
      <c r="E24" s="53">
        <f>E23/E8</f>
        <v>0.39012130544838119</v>
      </c>
      <c r="F24" s="53">
        <f>F23/F8</f>
        <v>0.43055573786903484</v>
      </c>
      <c r="G24" s="53">
        <f>G23/G8</f>
        <v>0.48669753887458361</v>
      </c>
    </row>
    <row r="25" spans="2:7">
      <c r="B25" s="28"/>
      <c r="C25" s="58"/>
      <c r="D25" s="56"/>
      <c r="E25" s="56"/>
      <c r="F25" s="56"/>
      <c r="G25" s="56"/>
    </row>
    <row r="26" spans="2:7">
      <c r="B26" s="28" t="s">
        <v>21</v>
      </c>
      <c r="C26" s="55" t="s">
        <v>124</v>
      </c>
      <c r="D26" s="56">
        <f>PL!C16</f>
        <v>332975</v>
      </c>
      <c r="E26" s="56">
        <f>PL!D16</f>
        <v>1179315</v>
      </c>
      <c r="F26" s="56">
        <f>PL!E16</f>
        <v>1374845</v>
      </c>
      <c r="G26" s="56">
        <f>PL!F16</f>
        <v>1651925</v>
      </c>
    </row>
    <row r="27" spans="2:7">
      <c r="B27" s="28" t="s">
        <v>81</v>
      </c>
      <c r="C27" s="55" t="s">
        <v>124</v>
      </c>
      <c r="D27" s="56">
        <f>CF!C12</f>
        <v>31154</v>
      </c>
      <c r="E27" s="56">
        <f>CF!D12</f>
        <v>41713</v>
      </c>
      <c r="F27" s="56">
        <f>CF!E12</f>
        <v>60272</v>
      </c>
      <c r="G27" s="56">
        <f>CF!F12</f>
        <v>102664</v>
      </c>
    </row>
    <row r="28" spans="2:7">
      <c r="B28" s="49" t="s">
        <v>136</v>
      </c>
      <c r="C28" s="54" t="s">
        <v>124</v>
      </c>
      <c r="D28" s="38">
        <f>D26+D27</f>
        <v>364129</v>
      </c>
      <c r="E28" s="38">
        <f>E26+E27</f>
        <v>1221028</v>
      </c>
      <c r="F28" s="38">
        <f>F26+F27</f>
        <v>1435117</v>
      </c>
      <c r="G28" s="38">
        <f>G26+G27</f>
        <v>1754589</v>
      </c>
    </row>
    <row r="29" spans="2:7">
      <c r="B29" s="44" t="s">
        <v>137</v>
      </c>
      <c r="C29" s="57" t="s">
        <v>126</v>
      </c>
      <c r="D29" s="53">
        <f>D28/D8</f>
        <v>0.27907630876058143</v>
      </c>
      <c r="E29" s="53">
        <f>E28/E8</f>
        <v>0.41438244008985209</v>
      </c>
      <c r="F29" s="53">
        <f>F28/F8</f>
        <v>0.40550761599892399</v>
      </c>
      <c r="G29" s="53">
        <f>G28/G8</f>
        <v>0.42638567708409275</v>
      </c>
    </row>
    <row r="30" spans="2:7">
      <c r="B30" s="28" t="s">
        <v>138</v>
      </c>
      <c r="C30" s="55" t="s">
        <v>124</v>
      </c>
      <c r="D30" s="37">
        <f>CF!C34+CF!C35</f>
        <v>-61310</v>
      </c>
      <c r="E30" s="37">
        <f>CF!D34+CF!D35</f>
        <v>-77720</v>
      </c>
      <c r="F30" s="37">
        <f>CF!E34+CF!E36+CF!E37</f>
        <v>-132834.11867</v>
      </c>
      <c r="G30" s="37">
        <f>CF!F34+CF!F36+CF!F37</f>
        <v>-184871</v>
      </c>
    </row>
    <row r="31" spans="2:7">
      <c r="B31" s="49" t="s">
        <v>139</v>
      </c>
      <c r="C31" s="54" t="s">
        <v>124</v>
      </c>
      <c r="D31" s="38">
        <f>D28+D30</f>
        <v>302819</v>
      </c>
      <c r="E31" s="38">
        <f>E28+E30</f>
        <v>1143308</v>
      </c>
      <c r="F31" s="38">
        <f>F28+F30</f>
        <v>1302282.88133</v>
      </c>
      <c r="G31" s="38">
        <f>G28+G30</f>
        <v>1569718</v>
      </c>
    </row>
    <row r="32" spans="2:7">
      <c r="B32" s="44" t="s">
        <v>140</v>
      </c>
      <c r="C32" s="57" t="s">
        <v>126</v>
      </c>
      <c r="D32" s="53">
        <f>D31/D8</f>
        <v>0.23208700417316527</v>
      </c>
      <c r="E32" s="53">
        <f>E31/E8</f>
        <v>0.38800646571106362</v>
      </c>
      <c r="F32" s="53">
        <f>F31/F8</f>
        <v>0.3679739188960468</v>
      </c>
      <c r="G32" s="53">
        <f>G31/G8</f>
        <v>0.38145985883935662</v>
      </c>
    </row>
    <row r="33" spans="2:7">
      <c r="B33" s="28"/>
      <c r="C33" s="28"/>
      <c r="D33" s="28"/>
      <c r="E33" s="28"/>
      <c r="F33" s="28"/>
      <c r="G33" s="28"/>
    </row>
    <row r="34" spans="2:7">
      <c r="B34" s="49" t="s">
        <v>141</v>
      </c>
      <c r="C34" s="54" t="s">
        <v>124</v>
      </c>
      <c r="D34" s="38">
        <f>D37+D36-D35</f>
        <v>-646636</v>
      </c>
      <c r="E34" s="38">
        <f>E37+E36-E35</f>
        <v>-1767345</v>
      </c>
      <c r="F34" s="38">
        <f>F37+F36-F35</f>
        <v>-3149865</v>
      </c>
      <c r="G34" s="38">
        <f>G37+G36-G35</f>
        <v>-2048359</v>
      </c>
    </row>
    <row r="35" spans="2:7">
      <c r="B35" s="59" t="s">
        <v>142</v>
      </c>
      <c r="C35" s="55" t="s">
        <v>124</v>
      </c>
      <c r="D35" s="37">
        <f>BS!C25</f>
        <v>677092</v>
      </c>
      <c r="E35" s="37">
        <f>BS!D25</f>
        <v>1825007</v>
      </c>
      <c r="F35" s="37">
        <f>BS!E25</f>
        <v>3213729</v>
      </c>
      <c r="G35" s="37">
        <f>BS!F25</f>
        <v>2254831</v>
      </c>
    </row>
    <row r="36" spans="2:7">
      <c r="B36" s="59" t="s">
        <v>143</v>
      </c>
      <c r="C36" s="55" t="s">
        <v>124</v>
      </c>
      <c r="D36" s="37">
        <f>BS!C38</f>
        <v>20645</v>
      </c>
      <c r="E36" s="37">
        <f>BS!D38</f>
        <v>38257</v>
      </c>
      <c r="F36" s="37">
        <f>BS!E38</f>
        <v>34845</v>
      </c>
      <c r="G36" s="37">
        <f>BS!F38</f>
        <v>160833</v>
      </c>
    </row>
    <row r="37" spans="2:7">
      <c r="B37" s="59" t="s">
        <v>144</v>
      </c>
      <c r="C37" s="55" t="s">
        <v>124</v>
      </c>
      <c r="D37" s="37">
        <f>BS!C46</f>
        <v>9811</v>
      </c>
      <c r="E37" s="37">
        <f>BS!D46</f>
        <v>19405</v>
      </c>
      <c r="F37" s="37">
        <f>BS!E46</f>
        <v>29019</v>
      </c>
      <c r="G37" s="37">
        <f>BS!F46</f>
        <v>45639</v>
      </c>
    </row>
    <row r="38" spans="2:7">
      <c r="B38" s="28"/>
      <c r="C38" s="28"/>
      <c r="D38" s="28"/>
      <c r="E38" s="28"/>
      <c r="F38" s="28"/>
      <c r="G38" s="48"/>
    </row>
    <row r="39" spans="2:7">
      <c r="B39" s="49" t="s">
        <v>145</v>
      </c>
      <c r="C39" s="60" t="s">
        <v>146</v>
      </c>
      <c r="D39" s="61">
        <f>D34/D28</f>
        <v>-1.7758431764566953</v>
      </c>
      <c r="E39" s="61">
        <f>E34/E28</f>
        <v>-1.4474238101009969</v>
      </c>
      <c r="F39" s="61">
        <f>F34/F28</f>
        <v>-2.1948489217255456</v>
      </c>
      <c r="G39" s="61">
        <f>G34/G28</f>
        <v>-1.167429523381259</v>
      </c>
    </row>
    <row r="40" spans="2:7">
      <c r="B40" s="28"/>
      <c r="C40" s="28"/>
      <c r="D40" s="28"/>
      <c r="E40" s="28"/>
      <c r="F40" s="28"/>
      <c r="G40" s="48"/>
    </row>
    <row r="41" spans="2:7">
      <c r="B41" s="4"/>
      <c r="C41" s="4"/>
      <c r="D41" s="4"/>
      <c r="E41" s="4"/>
      <c r="F41" s="4"/>
    </row>
    <row r="42" spans="2:7">
      <c r="B42" s="4" t="s">
        <v>147</v>
      </c>
      <c r="C42" s="74" t="s">
        <v>148</v>
      </c>
      <c r="D42" s="37">
        <v>27337</v>
      </c>
      <c r="E42" s="37">
        <v>91543</v>
      </c>
      <c r="F42" s="37">
        <v>123202</v>
      </c>
      <c r="G42" s="37">
        <v>136232</v>
      </c>
    </row>
    <row r="43" spans="2:7">
      <c r="B43" s="4" t="s">
        <v>149</v>
      </c>
      <c r="C43" s="74" t="s">
        <v>126</v>
      </c>
      <c r="D43" s="72">
        <v>0.11</v>
      </c>
      <c r="E43" s="72">
        <v>0.2</v>
      </c>
      <c r="F43" s="72">
        <v>0.22</v>
      </c>
      <c r="G43" s="72">
        <v>0.19</v>
      </c>
    </row>
    <row r="44" spans="2:7">
      <c r="B44" s="4" t="s">
        <v>150</v>
      </c>
      <c r="C44" s="74" t="s">
        <v>126</v>
      </c>
      <c r="D44" s="72">
        <v>0.74</v>
      </c>
      <c r="E44" s="72">
        <v>0.81</v>
      </c>
      <c r="F44" s="72">
        <v>0.85</v>
      </c>
      <c r="G44" s="72">
        <v>0.88</v>
      </c>
    </row>
    <row r="45" spans="2:7">
      <c r="B45" s="4" t="s">
        <v>151</v>
      </c>
      <c r="C45" s="74" t="s">
        <v>152</v>
      </c>
      <c r="D45" s="73">
        <v>2</v>
      </c>
      <c r="E45" s="73">
        <v>5.7</v>
      </c>
      <c r="F45" s="73">
        <v>7.5</v>
      </c>
      <c r="G45" s="73">
        <v>8.6</v>
      </c>
    </row>
    <row r="46" spans="2:7">
      <c r="B46" s="4" t="s">
        <v>153</v>
      </c>
      <c r="C46" s="74" t="s">
        <v>148</v>
      </c>
      <c r="D46" s="4">
        <v>67</v>
      </c>
      <c r="E46" s="4">
        <v>76</v>
      </c>
      <c r="F46" s="4">
        <v>73</v>
      </c>
      <c r="G46" s="5">
        <v>69</v>
      </c>
    </row>
    <row r="47" spans="2:7">
      <c r="B47" s="4" t="s">
        <v>154</v>
      </c>
      <c r="C47" s="74" t="s">
        <v>148</v>
      </c>
      <c r="D47" s="4">
        <v>127</v>
      </c>
      <c r="E47" s="4">
        <v>211</v>
      </c>
      <c r="F47" s="4">
        <v>285</v>
      </c>
      <c r="G47" s="5">
        <v>381</v>
      </c>
    </row>
    <row r="48" spans="2:7">
      <c r="B48" s="4" t="s">
        <v>155</v>
      </c>
      <c r="C48" s="74" t="s">
        <v>126</v>
      </c>
      <c r="D48" s="71">
        <v>0.38</v>
      </c>
      <c r="E48" s="71">
        <v>0.5</v>
      </c>
      <c r="F48" s="71">
        <v>0.48</v>
      </c>
      <c r="G48" s="71">
        <v>0.54</v>
      </c>
    </row>
    <row r="54" spans="2:6">
      <c r="B54" s="75" t="s">
        <v>156</v>
      </c>
      <c r="C54" s="4"/>
      <c r="D54" s="4"/>
      <c r="E54" s="4"/>
      <c r="F54" s="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DBABA-6462-5646-9ACD-32FEDD3199CA}">
  <dimension ref="B2:F35"/>
  <sheetViews>
    <sheetView showGridLines="0" topLeftCell="A22" workbookViewId="0"/>
  </sheetViews>
  <sheetFormatPr defaultColWidth="10.75" defaultRowHeight="15.6"/>
  <cols>
    <col min="1" max="1" width="5.5" customWidth="1"/>
    <col min="2" max="2" width="84.75" bestFit="1" customWidth="1"/>
  </cols>
  <sheetData>
    <row r="2" spans="2:6">
      <c r="B2" s="7" t="s">
        <v>10</v>
      </c>
    </row>
    <row r="3" spans="2:6">
      <c r="B3" s="7" t="s">
        <v>157</v>
      </c>
    </row>
    <row r="4" spans="2:6">
      <c r="B4" s="8" t="s">
        <v>12</v>
      </c>
    </row>
    <row r="6" spans="2:6">
      <c r="B6" s="40" t="s">
        <v>157</v>
      </c>
      <c r="C6" s="41">
        <v>2021</v>
      </c>
      <c r="D6" s="41">
        <v>2022</v>
      </c>
      <c r="E6" s="41">
        <v>2023</v>
      </c>
      <c r="F6" s="41">
        <v>2024</v>
      </c>
    </row>
    <row r="7" spans="2:6">
      <c r="B7" s="7"/>
      <c r="C7" s="47"/>
      <c r="D7" s="47"/>
      <c r="E7" s="47"/>
      <c r="F7" s="47"/>
    </row>
    <row r="8" spans="2:6">
      <c r="B8" s="22" t="s">
        <v>14</v>
      </c>
      <c r="C8" s="29">
        <v>687253</v>
      </c>
      <c r="D8" s="29">
        <v>1086768</v>
      </c>
      <c r="E8" s="29">
        <v>1168498</v>
      </c>
      <c r="F8" s="29">
        <v>1232076</v>
      </c>
    </row>
    <row r="9" spans="2:6">
      <c r="B9" s="77" t="s">
        <v>158</v>
      </c>
      <c r="C9" s="14">
        <v>134775</v>
      </c>
      <c r="D9" s="14">
        <v>286091</v>
      </c>
      <c r="E9" s="14">
        <v>383421</v>
      </c>
      <c r="F9" s="14">
        <v>516119</v>
      </c>
    </row>
    <row r="10" spans="2:6">
      <c r="B10" s="77" t="s">
        <v>159</v>
      </c>
      <c r="C10" s="14">
        <v>91232</v>
      </c>
      <c r="D10" s="14">
        <v>319183</v>
      </c>
      <c r="E10" s="14">
        <v>463542</v>
      </c>
      <c r="F10" s="14">
        <v>299842</v>
      </c>
    </row>
    <row r="11" spans="2:6">
      <c r="B11" s="77" t="s">
        <v>160</v>
      </c>
      <c r="C11" s="14">
        <v>421775</v>
      </c>
      <c r="D11" s="14">
        <v>406747</v>
      </c>
      <c r="E11" s="14">
        <v>225386</v>
      </c>
      <c r="F11" s="14">
        <v>265902</v>
      </c>
    </row>
    <row r="12" spans="2:6">
      <c r="B12" s="77" t="s">
        <v>161</v>
      </c>
      <c r="C12" s="14">
        <v>18417</v>
      </c>
      <c r="D12" s="14">
        <v>28046</v>
      </c>
      <c r="E12" s="14">
        <v>47624</v>
      </c>
      <c r="F12" s="14">
        <v>75612</v>
      </c>
    </row>
    <row r="13" spans="2:6">
      <c r="B13" s="77" t="s">
        <v>162</v>
      </c>
      <c r="C13" s="14">
        <v>10454</v>
      </c>
      <c r="D13" s="14">
        <v>11486</v>
      </c>
      <c r="E13" s="14">
        <v>10663</v>
      </c>
      <c r="F13" s="14">
        <v>32490</v>
      </c>
    </row>
    <row r="14" spans="2:6">
      <c r="B14" s="77" t="s">
        <v>163</v>
      </c>
      <c r="C14" s="14">
        <v>3074</v>
      </c>
      <c r="D14" s="14">
        <v>9220</v>
      </c>
      <c r="E14" s="14">
        <v>6940</v>
      </c>
      <c r="F14" s="14">
        <v>11102</v>
      </c>
    </row>
    <row r="15" spans="2:6">
      <c r="B15" s="77" t="s">
        <v>164</v>
      </c>
      <c r="C15" s="14">
        <v>7526</v>
      </c>
      <c r="D15" s="14">
        <v>25995</v>
      </c>
      <c r="E15" s="14">
        <v>30922</v>
      </c>
      <c r="F15" s="14">
        <v>31009</v>
      </c>
    </row>
    <row r="16" spans="2:6">
      <c r="B16" s="79"/>
      <c r="C16" s="14"/>
      <c r="D16" s="14"/>
      <c r="E16" s="14"/>
      <c r="F16" s="14"/>
    </row>
    <row r="17" spans="2:6">
      <c r="B17" s="22" t="s">
        <v>16</v>
      </c>
      <c r="C17" s="29">
        <v>90321</v>
      </c>
      <c r="D17" s="29">
        <v>171311</v>
      </c>
      <c r="E17" s="29">
        <v>279501</v>
      </c>
      <c r="F17" s="29">
        <v>387219</v>
      </c>
    </row>
    <row r="18" spans="2:6">
      <c r="B18" s="77" t="s">
        <v>158</v>
      </c>
      <c r="C18" s="14">
        <v>50825</v>
      </c>
      <c r="D18" s="14">
        <v>139786</v>
      </c>
      <c r="E18" s="14">
        <v>214646</v>
      </c>
      <c r="F18" s="14">
        <v>274798</v>
      </c>
    </row>
    <row r="19" spans="2:6">
      <c r="B19" s="77" t="s">
        <v>165</v>
      </c>
      <c r="C19" s="14">
        <v>18432</v>
      </c>
      <c r="D19" s="14">
        <v>23948</v>
      </c>
      <c r="E19" s="14">
        <v>41360</v>
      </c>
      <c r="F19" s="14">
        <v>77682</v>
      </c>
    </row>
    <row r="20" spans="2:6">
      <c r="B20" s="77" t="s">
        <v>166</v>
      </c>
      <c r="C20" s="14">
        <v>4465</v>
      </c>
      <c r="D20" s="14">
        <v>593</v>
      </c>
      <c r="E20" s="14">
        <v>6584</v>
      </c>
      <c r="F20" s="14">
        <v>13032</v>
      </c>
    </row>
    <row r="21" spans="2:6">
      <c r="B21" s="77" t="s">
        <v>167</v>
      </c>
      <c r="C21" s="14">
        <v>3930</v>
      </c>
      <c r="D21" s="14">
        <v>3898</v>
      </c>
      <c r="E21" s="14">
        <v>3699</v>
      </c>
      <c r="F21" s="14">
        <v>4865</v>
      </c>
    </row>
    <row r="22" spans="2:6">
      <c r="B22" s="77" t="s">
        <v>161</v>
      </c>
      <c r="C22" s="14">
        <v>374</v>
      </c>
      <c r="D22" s="14">
        <v>694</v>
      </c>
      <c r="E22" s="14">
        <v>955</v>
      </c>
      <c r="F22" s="14">
        <v>1268</v>
      </c>
    </row>
    <row r="23" spans="2:6">
      <c r="B23" s="77" t="s">
        <v>168</v>
      </c>
      <c r="C23" s="14">
        <v>5720</v>
      </c>
      <c r="D23" s="14">
        <v>363</v>
      </c>
      <c r="E23" s="14">
        <v>1290</v>
      </c>
      <c r="F23" s="14">
        <v>9171</v>
      </c>
    </row>
    <row r="24" spans="2:6">
      <c r="B24" s="77" t="s">
        <v>169</v>
      </c>
      <c r="C24" s="14">
        <v>3163</v>
      </c>
      <c r="D24" s="14">
        <v>0</v>
      </c>
      <c r="E24" s="14">
        <v>0</v>
      </c>
      <c r="F24" s="14">
        <v>0</v>
      </c>
    </row>
    <row r="25" spans="2:6">
      <c r="B25" s="77" t="s">
        <v>170</v>
      </c>
      <c r="C25" s="14">
        <v>3412</v>
      </c>
      <c r="D25" s="14">
        <v>2029</v>
      </c>
      <c r="E25" s="14">
        <v>10967</v>
      </c>
      <c r="F25" s="14">
        <v>6403</v>
      </c>
    </row>
    <row r="27" spans="2:6">
      <c r="B27" s="22" t="s">
        <v>17</v>
      </c>
      <c r="C27" s="29">
        <v>201439</v>
      </c>
      <c r="D27" s="29">
        <v>512827</v>
      </c>
      <c r="E27" s="29">
        <v>731875</v>
      </c>
      <c r="F27" s="29">
        <v>816525</v>
      </c>
    </row>
    <row r="28" spans="2:6">
      <c r="B28" s="77" t="s">
        <v>158</v>
      </c>
      <c r="C28" s="14">
        <v>169793</v>
      </c>
      <c r="D28" s="14">
        <v>484706</v>
      </c>
      <c r="E28" s="14">
        <v>541341</v>
      </c>
      <c r="F28" s="14">
        <v>704073</v>
      </c>
    </row>
    <row r="29" spans="2:6">
      <c r="B29" s="77" t="s">
        <v>171</v>
      </c>
      <c r="C29" s="14">
        <v>0</v>
      </c>
      <c r="D29" s="14">
        <v>0</v>
      </c>
      <c r="E29" s="14">
        <v>6012</v>
      </c>
      <c r="F29" s="14">
        <v>57169</v>
      </c>
    </row>
    <row r="30" spans="2:6">
      <c r="B30" s="77" t="s">
        <v>85</v>
      </c>
      <c r="C30" s="14">
        <v>0</v>
      </c>
      <c r="D30" s="14">
        <v>0</v>
      </c>
      <c r="E30" s="14">
        <v>155167</v>
      </c>
      <c r="F30" s="14">
        <v>0</v>
      </c>
    </row>
    <row r="31" spans="2:6">
      <c r="B31" s="77" t="s">
        <v>161</v>
      </c>
      <c r="C31" s="14">
        <v>12365</v>
      </c>
      <c r="D31" s="14">
        <v>12700</v>
      </c>
      <c r="E31" s="14">
        <v>11016</v>
      </c>
      <c r="F31" s="14">
        <v>24507</v>
      </c>
    </row>
    <row r="32" spans="2:6">
      <c r="B32" s="77" t="s">
        <v>172</v>
      </c>
      <c r="C32" s="14">
        <v>2532</v>
      </c>
      <c r="D32" s="14">
        <v>2055</v>
      </c>
      <c r="E32" s="14">
        <v>2484</v>
      </c>
      <c r="F32" s="14">
        <v>3386</v>
      </c>
    </row>
    <row r="33" spans="2:6">
      <c r="B33" s="77" t="s">
        <v>167</v>
      </c>
      <c r="C33" s="14">
        <v>3524</v>
      </c>
      <c r="D33" s="14">
        <v>1328</v>
      </c>
      <c r="E33" s="14">
        <v>1310</v>
      </c>
      <c r="F33" s="14">
        <v>8310</v>
      </c>
    </row>
    <row r="34" spans="2:6">
      <c r="B34" s="77" t="s">
        <v>173</v>
      </c>
      <c r="C34" s="14">
        <v>6105</v>
      </c>
      <c r="D34" s="14">
        <v>1016</v>
      </c>
      <c r="E34" s="14">
        <v>536</v>
      </c>
      <c r="F34" s="14">
        <v>1461</v>
      </c>
    </row>
    <row r="35" spans="2:6">
      <c r="B35" s="77" t="s">
        <v>164</v>
      </c>
      <c r="C35" s="14">
        <v>7120</v>
      </c>
      <c r="D35" s="14">
        <v>11022</v>
      </c>
      <c r="E35" s="14">
        <v>14009</v>
      </c>
      <c r="F35" s="14">
        <v>17619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ok-1372</dc:creator>
  <cp:keywords/>
  <dc:description/>
  <cp:lastModifiedBy/>
  <cp:revision/>
  <dcterms:created xsi:type="dcterms:W3CDTF">2025-02-21T08:31:06Z</dcterms:created>
  <dcterms:modified xsi:type="dcterms:W3CDTF">2025-05-13T15:50:50Z</dcterms:modified>
  <cp:category/>
  <cp:contentStatus/>
</cp:coreProperties>
</file>